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Sheet1" sheetId="1" r:id="rId1"/>
  </sheets>
  <definedNames/>
  <calcPr fullCalcOnLoad="1"/>
</workbook>
</file>

<file path=xl/sharedStrings.xml><?xml version="1.0" encoding="utf-8"?>
<sst xmlns="http://schemas.openxmlformats.org/spreadsheetml/2006/main" count="3195" uniqueCount="183">
  <si>
    <t/>
  </si>
  <si>
    <t>NRLN Report  - CA 114th Congress Legislative Bill Report Card</t>
  </si>
  <si>
    <t>The bills on this Report Card are supported or opposed by the National Retiree Legislative Network in the 114th Congress. The bills correspond to the NRLN Legislative Agenda which focuses on the protection of retirees. (Available at www.nrln.org.)</t>
  </si>
  <si>
    <t>The Report Card was developed to track the position of Congressional members on these important bills.  Those who sponsor or co-sponsor a bill demonstrate their understanding of the issues facing retirees. It is hoped that those who do not currently endorse a bill will vote favorably for it in the future.</t>
  </si>
  <si>
    <t xml:space="preserve"> </t>
  </si>
  <si>
    <t xml:space="preserve">  </t>
  </si>
  <si>
    <t>The NRLN strives to work on issues that affect all retirees.  NRLN Grassroots Advocates seek to build relationships with elected federal governmental officials to discuss problems and solutions.  NRLN Grassroots Advocates regularly contact the Senators and Representatives to gain their understanding and support for or opposition to these bills.  They also recommend new legislation to protect retirees.  The NRLN has issued white papers on the topics of critical importance.  (Available at www.nrln.org)</t>
  </si>
  <si>
    <t>The legend for the codes in the Comment column are: AA - Action Alert Issued; BP - Bill Passed; BP In Bill # - Bill Passed in Bill #; BP Law - Bill Passed by House, Senate, President Signed into Law; Vetoed - Bill Passed by House, Senate, Vetoed by President; VO - Veto Overridden to become Law.</t>
  </si>
  <si>
    <t>Note: The following Bills have not been listed  below  as they are considered low priority for the NRLN , or have been superceded by another bill of higher relationship to he NRLN  legislative agenda.</t>
  </si>
  <si>
    <t>S.1349, S.1347, S.1253, S.1083, S.971, S.626, S.506, S.349, S.149, S.141, H.R.3308, H.R.2507, H.R.2506, H.R.2505, H.R.2196, H.R.1221, H.R.1190, H.R.1018, H.R.876, H.R.696, H.R.670, H.R.556, H.R.380, H.R.244, H.R.160</t>
  </si>
  <si>
    <t>Details on these bills, listed or not,  may be found on Congress.gov</t>
  </si>
  <si>
    <t>Bills have live links to more information</t>
  </si>
  <si>
    <t>Yes=Supports NRLN</t>
  </si>
  <si>
    <t>Senate Bills for the 114th Congress (2015 - 2016) -- Supported by the NRLN (Dec 2016)</t>
  </si>
  <si>
    <t>NRLN Position</t>
  </si>
  <si>
    <t>Comment</t>
  </si>
  <si>
    <t>CA Sen. Boxer</t>
  </si>
  <si>
    <t>CA Sen. Feinstein</t>
  </si>
  <si>
    <t>S.2505: Savers Act of 2016</t>
  </si>
  <si>
    <t>Oppose</t>
  </si>
  <si>
    <t>AA</t>
  </si>
  <si>
    <t>Yes</t>
  </si>
  <si>
    <t>S.2214: Cody Miller Patient Medication Information Act</t>
  </si>
  <si>
    <t>Support</t>
  </si>
  <si>
    <t>No</t>
  </si>
  <si>
    <t>S.2148: Protecting Medicare Beneficiaries Act of 2015</t>
  </si>
  <si>
    <t xml:space="preserve">S.2147: Pension Accountability Act </t>
  </si>
  <si>
    <t>S.2023: Prescription Drug Affordability Act of 2015</t>
  </si>
  <si>
    <t>S.2019: Preserve Access to Affordable Generics Act</t>
  </si>
  <si>
    <t>S.1926: Protecting Access to Lifesaving Screenings Act (PALS Act)</t>
  </si>
  <si>
    <t>S.1884: Medicare Prescription Drug Savings and Choice Act of 2015</t>
  </si>
  <si>
    <t>S.1790: Safe and Affordable Prescription Drugs Act of 2015</t>
  </si>
  <si>
    <t>S.1631: Keep Our Pension Promises Act</t>
  </si>
  <si>
    <t>S.1566: Cancer Drug Coverage Parity Act of 2015</t>
  </si>
  <si>
    <t>S.1465: Furthering Access to Stroke Telemedicine Act (FAST Act)</t>
  </si>
  <si>
    <t xml:space="preserve">S.1461: A bill to provide for the extension of the enforcement instruction on supervision requirements for outpatient therapeutic services in critical access and small rural hospitals through 2015. </t>
  </si>
  <si>
    <t>BP Law</t>
  </si>
  <si>
    <t xml:space="preserve">S.1362: A bill to amend title XI of the Social Security Act to clarify waiver authority regarding programs of all-inclusive care for the elderly (PACE programs). </t>
  </si>
  <si>
    <t>S.1345: Access to Quality Diabetes Education Act of 2015</t>
  </si>
  <si>
    <t>S.1190: Ensuring Seniors Access to Local Pharmacies Act of 2015</t>
  </si>
  <si>
    <t>S.1131: Medicare Diabetes Prevention Act of 2015</t>
  </si>
  <si>
    <t>S.1013: Ensuring Access to Quality Complex Rehabilitation Technology Act of 2015</t>
  </si>
  <si>
    <t>S.984: Steve Gleason Act of 2015</t>
  </si>
  <si>
    <t>S.968: Huntington's Disease Parity Act</t>
  </si>
  <si>
    <t>S.857: Health Outcomes, Planning, &amp; Education (HOPE) For Alzheimer's Act Of 2015</t>
  </si>
  <si>
    <t>S.843: Improving Access to Medicare Coverage Act of 2015</t>
  </si>
  <si>
    <t>S.804: Medicare CGM ACCess Act of 2015</t>
  </si>
  <si>
    <t>S.776: Medication Therapy Management Empowerment Act of 2015</t>
  </si>
  <si>
    <t>S.709: Restoring Access to Medication Act of 2015</t>
  </si>
  <si>
    <t>S.704: Community Based Independence for Seniors Act</t>
  </si>
  <si>
    <t>S.688: Establish Benificiary Equity in the Hospital Readmissions Program Act of 2015</t>
  </si>
  <si>
    <t>S.648: Medicare Formulary Improvement Act of 2015</t>
  </si>
  <si>
    <t>S.624: Removing Barriers to Colorectal Cancer Screening Act of 2015</t>
  </si>
  <si>
    <t>S.607: Rural Community Hospital Demonstration Extension Act of 2015</t>
  </si>
  <si>
    <t xml:space="preserve">S.578: Home Health Care Planning Improvement Act of 2015 </t>
  </si>
  <si>
    <t>S.539: Medicare Access to Rehabilitation Services Act of 2015</t>
  </si>
  <si>
    <t>S.377: Medicare Ambulance Access, Fraud Prevention, and Reform Act of 2015</t>
  </si>
  <si>
    <t xml:space="preserve">S.332: Rural Hospital Access Act of 2015 </t>
  </si>
  <si>
    <t>S.315: Hearing Aid Assistance Tax Credit Act of 2015</t>
  </si>
  <si>
    <t>S.314: Pharmacy and Medically Underserved Areas Enhancement Act of 2015</t>
  </si>
  <si>
    <t>S.275: Medicare Home Infusion Site of Care Act of 201</t>
  </si>
  <si>
    <t>S.258: Critical Access Hospital Relief Act of 2015</t>
  </si>
  <si>
    <t>S.192: Older Americans Act Reauthorization Act of 2015</t>
  </si>
  <si>
    <t>S.148: Medicare DMPOS Competitive Bidding Improvement Act of 2015</t>
  </si>
  <si>
    <t>S.131: Fair and Immediate Release of Generic Drugs Act of 2015</t>
  </si>
  <si>
    <t>S.122: Safe and Affordable Drugs from Canada Act of 2015</t>
  </si>
  <si>
    <t>S.31: Medicare Prescription Drug Price Negotiation Act of 2015</t>
  </si>
  <si>
    <t>Senate Votes for the 114th Congress (2015 - 2016)</t>
  </si>
  <si>
    <t>Against NRLN</t>
  </si>
  <si>
    <t>H.R. 2146: Defending Public Safety Employees' Retirement Act</t>
  </si>
  <si>
    <t>Opposed</t>
  </si>
  <si>
    <t>Nay</t>
  </si>
  <si>
    <t>Yea</t>
  </si>
  <si>
    <t>H.R. 2: Medicare Access and CHIP Reauthorization Act of 2015</t>
  </si>
  <si>
    <t>House Bills for the 114th Congress (2015 - 2016) -- Supported by the NRLN (Dec 2016)</t>
  </si>
  <si>
    <t>CA 01 Rep. LaMalfa</t>
  </si>
  <si>
    <t>CA 02 Rep. Huffman</t>
  </si>
  <si>
    <t>CA 03 Rep. Garamendi</t>
  </si>
  <si>
    <t>CA 04 Rep. McClintock</t>
  </si>
  <si>
    <t>CA 05 Rep. Thompson</t>
  </si>
  <si>
    <t>CA 06 Rep. Matsui</t>
  </si>
  <si>
    <t>CA 07 Rep. Bera</t>
  </si>
  <si>
    <t>CA 08 Rep. Cook</t>
  </si>
  <si>
    <t>CA 09 Rep. McNerney</t>
  </si>
  <si>
    <t>CA 10 Rep. Denham</t>
  </si>
  <si>
    <t>CA 11 Rep. DeSaulnier</t>
  </si>
  <si>
    <t>CA 12 Rep. Pelosi</t>
  </si>
  <si>
    <t>CA 13 Rep. Lee</t>
  </si>
  <si>
    <t>CA 14 Rep. Speier</t>
  </si>
  <si>
    <t>CA 15 Rep. Swalwell</t>
  </si>
  <si>
    <t>CA 16 Rep. Costa</t>
  </si>
  <si>
    <t>CA 17 Rep. Honda</t>
  </si>
  <si>
    <t>CA 18 Rep. Eshoo</t>
  </si>
  <si>
    <t>CA 19 Rep. Lofgren</t>
  </si>
  <si>
    <t>CA 20 Rep. Farr</t>
  </si>
  <si>
    <t>CA 21 Rep. Valadao</t>
  </si>
  <si>
    <t>CA 22 Rep. Nunes</t>
  </si>
  <si>
    <t>CA 23 Rep. McCarthy</t>
  </si>
  <si>
    <t>CA 24 Rep. Capps</t>
  </si>
  <si>
    <t>CA 25 Rep. Knight</t>
  </si>
  <si>
    <t>CA 26 Rep. Brownley</t>
  </si>
  <si>
    <t>CA 27 Rep. Chu</t>
  </si>
  <si>
    <t>CA 28 Rep. Schiff</t>
  </si>
  <si>
    <t>CA 29 Rep. Cardenas</t>
  </si>
  <si>
    <t>CA 30 Rep. Sherman</t>
  </si>
  <si>
    <t>CA 31 Rep. Aguilar</t>
  </si>
  <si>
    <t>CA 32 Rep. Napolitano</t>
  </si>
  <si>
    <t>CA 33 Rep. Lieu</t>
  </si>
  <si>
    <t>CA 34 Rep. Becerra</t>
  </si>
  <si>
    <t>CA 35 Rep. Torres</t>
  </si>
  <si>
    <t>CA 36 Rep. Ruiz</t>
  </si>
  <si>
    <t>CA 37 Rep. Bass</t>
  </si>
  <si>
    <t>CA 38 Rep. Sanchez</t>
  </si>
  <si>
    <t>CA 39 Rep. Royce</t>
  </si>
  <si>
    <t>CA 40 Rep. Roybal-Allard</t>
  </si>
  <si>
    <t>CA 41 Rep. Takano</t>
  </si>
  <si>
    <t>CA 42 Rep. Calvert</t>
  </si>
  <si>
    <t>CA 43 Rep. Waters</t>
  </si>
  <si>
    <t>CA 44 Vacant</t>
  </si>
  <si>
    <t>CA 45 Rep. Walters</t>
  </si>
  <si>
    <t>CA 46 Rep. Sanchez</t>
  </si>
  <si>
    <t>CA 47 Rep. Lowenthal</t>
  </si>
  <si>
    <t>CA 48 Rep. Rohrabacher</t>
  </si>
  <si>
    <t>CA 49 Rep. Issa</t>
  </si>
  <si>
    <t>CA 50 Rep. Hunter</t>
  </si>
  <si>
    <t>CA 51 Rep. Vargas</t>
  </si>
  <si>
    <t>CA 52 Rep. Peters</t>
  </si>
  <si>
    <t>CA 53 Rep. Davis</t>
  </si>
  <si>
    <t xml:space="preserve">H.R.4642: Diabetic Eye Disease Prevention Act of 2016 </t>
  </si>
  <si>
    <t>H.R.4294: Savers Act of 2016</t>
  </si>
  <si>
    <t>H.R.4207: MEDICARE FAIR DRUG PRICING ACT OF 2015</t>
  </si>
  <si>
    <t xml:space="preserve">H.R.4029: Pension Accountability Act  </t>
  </si>
  <si>
    <t xml:space="preserve">H.R.3779: To restrict the inclusion of social security account numbers on documents sent by mail by the Federal Government, and for other purposes. </t>
  </si>
  <si>
    <t>H.R.3696: Medicare Premium Fairness Act of 2015</t>
  </si>
  <si>
    <t>H.R.3513: Prescription Drug Affordability Act of 2015</t>
  </si>
  <si>
    <t>H.R.3339: Protecting Access to Lifesaving Screenings Act (PALS Act)</t>
  </si>
  <si>
    <t>None</t>
  </si>
  <si>
    <t>H.R.3261: Medicare Prescription Drug Savings and Choice Act of 2015</t>
  </si>
  <si>
    <t>H.R.3243: To amend title XI of the Social Security Act to clarify waiver authority regarding programs of all-inclusive care for the elderly (PACE programs)</t>
  </si>
  <si>
    <t>H.R.3061: Medicare Prescription Drug Price Negotiation Act of 2015</t>
  </si>
  <si>
    <t>H.R.2878: To provide for the extension of the enforcement instruction on supervision requirements for outpatient therapeutic services in critical access and small rural hospitals through 2015</t>
  </si>
  <si>
    <t>H.R.2844:  Keep Our Pension Promises Act</t>
  </si>
  <si>
    <t xml:space="preserve">H.R.2799: Furthering Access to Stroke Telemedicine Act (FAST Act)  </t>
  </si>
  <si>
    <t>H.R.2739: Cancer Drug Coverage Parity Act of 2015</t>
  </si>
  <si>
    <t>H.R.2704: Community Based Independence for Seniors Act of 2015</t>
  </si>
  <si>
    <t>H.R.2623:  Personal Drug Importation Fairness Act of 2015</t>
  </si>
  <si>
    <t>H.R.2228: Safe and Affordable Drugs From Canada Act of 2015</t>
  </si>
  <si>
    <t xml:space="preserve">H.R.2102: Medicare Diabetes Prevention Act of 2015 </t>
  </si>
  <si>
    <t>H.R.1882: Hearing Aid Assistance Tax Credit Act of 2015</t>
  </si>
  <si>
    <t>H.R.1726:  Access to Quality Diabetes Education Act of 2015</t>
  </si>
  <si>
    <t xml:space="preserve">H.R.1686:  Preventing Diabetes in Medicare Act of 2015 </t>
  </si>
  <si>
    <t>H.R.1608: Lymphedema Treatment Act</t>
  </si>
  <si>
    <t>H.R.1600: Patients' Access to Treatments Act of 2015</t>
  </si>
  <si>
    <t>H.R.1571:  Improving Access to Medicare Coverage Act of 2015</t>
  </si>
  <si>
    <t>H.R.1559: Health Outcomes, Planning, &amp; Education (HOPE) For Alzheimer's Act Of 2015</t>
  </si>
  <si>
    <t>H.R.1516: Ensuring Access to Quality Complex Rehabilitation Technology Act of 2015</t>
  </si>
  <si>
    <t>H.R.1453: Ambulatory Surgery Center Quality and Access Act of 2015</t>
  </si>
  <si>
    <t>H.R.1427: Medicare CGM ACCess Act of 2015</t>
  </si>
  <si>
    <t>H.R.1343: Establish Benificiary Equity in the Hospital Readmissions Program Act of 2015</t>
  </si>
  <si>
    <t>H.R.1342: Home Health Care Planning Improvement Act of 2015</t>
  </si>
  <si>
    <t xml:space="preserve">H.R.1270: Restoring Access to Medication Act of 2015 </t>
  </si>
  <si>
    <t>H.R.1220: Removing Barriers to Colorectal Cancer Screening Act of 2015</t>
  </si>
  <si>
    <t>H.R.975: Health Freedom for Seniors Act of 2015</t>
  </si>
  <si>
    <t>H.R.842: Huntington's Disease Parity Act</t>
  </si>
  <si>
    <t>H.R.793: Ensuring Seniors Access to Local Pharmacies Act of 2015</t>
  </si>
  <si>
    <t>H.R.775: Medicare Access to Rehabilitation Services Act of 2015</t>
  </si>
  <si>
    <t>H.R.771: Protecting Access to Diabetes Supplies Act of 2015</t>
  </si>
  <si>
    <t>H.R.745: Medicare Ambulance Access, Fraud Prevention, and Reform Act of 2015</t>
  </si>
  <si>
    <t>H.R.729: Medicare Demonstration of Coverage for Low Vision Devices Act of 2015</t>
  </si>
  <si>
    <t>H.R.672: Rural Community Hospital Demonstration Extension Act of 2015</t>
  </si>
  <si>
    <t>H.R.663: Rural Hospital Access Act of 2015</t>
  </si>
  <si>
    <t>H.R.628: Steve Gleason Act of 2015</t>
  </si>
  <si>
    <t>H.R.605: Medicare Home Infusion Site of Care Act of 2015</t>
  </si>
  <si>
    <t>H.R.592: Pharmacy and Medically Underserved Areas Enhancement Act of 2015</t>
  </si>
  <si>
    <t>H.R.494: Competitive Health Insurance Reform Act of 2015</t>
  </si>
  <si>
    <t>H.R.290: Creating Access to Rehabilitation for Every Senior (CARES) Act of 2015</t>
  </si>
  <si>
    <t>H.R.284: Medicare DMPOS Competitive Bidding Improvement Act of 2015</t>
  </si>
  <si>
    <t>H.R.169: Critical Access Hospital Relief Act of 2015</t>
  </si>
  <si>
    <t>House Votes for the 114th Congress (2015 - 2016)</t>
  </si>
  <si>
    <t>H R 2146: Defending Public Safety Employees' Retirement Act</t>
  </si>
  <si>
    <t>n/a</t>
  </si>
  <si>
    <t xml:space="preserve">H R 2: Medicare Access and CHIP Reauthorization Act of 2015 </t>
  </si>
  <si>
    <t>NV</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</si>
</sst>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yy"/>
  </numFmts>
  <fonts count="5">
    <font>
      <sz val="10"/>
      <name val="Arial"/>
      <family val="0"/>
    </font>
    <font>
      <b/>
      <sz val="10"/>
      <name val="Arial"/>
      <family val="0"/>
    </font>
    <font>
      <u val="single"/>
      <sz val="10"/>
      <color indexed="12"/>
      <name val="Arial"/>
      <family val="0"/>
    </font>
    <font>
      <b/>
      <sz val="14"/>
      <name val="Arial"/>
      <family val="0"/>
    </font>
    <font>
      <sz val="14"/>
      <name val="Arial"/>
      <family val="0"/>
    </font>
  </fonts>
  <fills count="4">
    <fill>
      <patternFill/>
    </fill>
    <fill>
      <patternFill patternType="gray125"/>
    </fill>
    <fill>
      <patternFill patternType="solid">
        <fgColor indexed="57"/>
        <bgColor indexed="64"/>
      </patternFill>
    </fill>
    <fill>
      <patternFill patternType="solid">
        <fgColor indexed="10"/>
        <bgColor indexed="64"/>
      </patternFill>
    </fill>
  </fills>
  <borders count="3">
    <border>
      <left/>
      <right/>
      <top/>
      <bottom/>
      <diagonal/>
    </border>
    <border>
      <left>
        <color indexed="63"/>
      </left>
      <right>
        <color indexed="63"/>
      </right>
      <top>
        <color indexed="63"/>
      </top>
      <bottom style="thin">
        <color indexed="63"/>
      </bottom>
    </border>
    <border>
      <left>
        <color indexed="63"/>
      </left>
      <right>
        <color indexed="63"/>
      </right>
      <top>
        <color indexed="63"/>
      </top>
      <bottom style="thin">
        <color indexed="2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020">
    <xf numFmtId="0" fontId="0" fillId="0" borderId="0" xfId="0" applyAlignment="1">
      <alignment/>
    </xf>
    <xf numFmtId="164" fontId="0" fillId="0" borderId="0" xfId="0"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0" fontId="1" fillId="0" borderId="0" xfId="0" applyFont="1" applyAlignment="1">
      <alignment/>
    </xf>
    <xf numFmtId="164" fontId="1" fillId="0" borderId="0" xfId="0" applyFont="1" applyAlignment="1">
      <alignment/>
    </xf>
    <xf numFmtId="0" fontId="0" fillId="0" borderId="0" xfId="0" applyFont="1" applyAlignment="1">
      <alignment wrapText="1"/>
    </xf>
    <xf numFmtId="0" fontId="0"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0" fillId="0" borderId="0" xfId="0" applyFont="1" applyAlignment="1">
      <alignment wrapText="1"/>
    </xf>
    <xf numFmtId="0" fontId="2" fillId="0" borderId="0" xfId="0" applyFont="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2" borderId="1" xfId="0" applyFont="1" applyBorder="1" applyAlignment="1">
      <alignment/>
    </xf>
    <xf numFmtId="0" fontId="3"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3"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0" xfId="0" applyFont="1" applyAlignment="1">
      <alignment/>
    </xf>
    <xf numFmtId="0" fontId="4" fillId="0" borderId="0" xfId="0" applyFont="1" applyAlignment="1">
      <alignment/>
    </xf>
    <xf numFmtId="0" fontId="3" fillId="0" borderId="1" xfId="0" applyFont="1" applyBorder="1" applyAlignment="1">
      <alignment/>
    </xf>
    <xf numFmtId="0" fontId="1" fillId="2"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2" borderId="2" xfId="0" applyFont="1" applyBorder="1" applyAlignment="1">
      <alignment wrapText="1"/>
    </xf>
    <xf numFmtId="0" fontId="0" fillId="3" borderId="0" xfId="0" applyFont="1" applyAlignment="1">
      <alignment/>
    </xf>
    <xf numFmtId="0" fontId="1" fillId="0" borderId="1" xfId="0" applyFont="1" applyBorder="1" applyAlignment="1">
      <alignment wrapText="1"/>
    </xf>
    <xf numFmtId="0" fontId="1" fillId="3"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2" borderId="2" xfId="0" applyFont="1" applyBorder="1" applyAlignment="1">
      <alignment wrapText="1"/>
    </xf>
    <xf numFmtId="0" fontId="0" fillId="2" borderId="2" xfId="0" applyFont="1" applyBorder="1" applyAlignment="1">
      <alignment wrapText="1"/>
    </xf>
    <xf numFmtId="0" fontId="0" fillId="3" borderId="2" xfId="0" applyFont="1" applyBorder="1" applyAlignment="1">
      <alignment wrapText="1"/>
    </xf>
    <xf numFmtId="0" fontId="0" fillId="3" borderId="2" xfId="0" applyFont="1" applyBorder="1" applyAlignment="1">
      <alignment wrapText="1"/>
    </xf>
    <xf numFmtId="0" fontId="2" fillId="0" borderId="0" xfId="0" applyFont="1" applyAlignment="1">
      <alignment/>
    </xf>
    <xf numFmtId="0" fontId="2"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xf numFmtId="0" fontId="0" fillId="0" borderId="2"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0</xdr:row>
      <xdr:rowOff>0</xdr:rowOff>
    </xdr:from>
    <xdr:to>
      <xdr:col>0</xdr:col>
      <xdr:colOff>2343150</xdr:colOff>
      <xdr:row>2</xdr:row>
      <xdr:rowOff>266700</xdr:rowOff>
    </xdr:to>
    <xdr:pic>
      <xdr:nvPicPr>
        <xdr:cNvPr id="1" name="Picture 1"/>
        <xdr:cNvPicPr preferRelativeResize="1">
          <a:picLocks noChangeAspect="1"/>
        </xdr:cNvPicPr>
      </xdr:nvPicPr>
      <xdr:blipFill>
        <a:blip r:embed="rId1"/>
        <a:stretch>
          <a:fillRect/>
        </a:stretch>
      </xdr:blipFill>
      <xdr:spPr>
        <a:xfrm>
          <a:off x="390525" y="0"/>
          <a:ext cx="1952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BD112"/>
  <sheetViews>
    <sheetView tabSelected="1" workbookViewId="0" topLeftCell="A1">
      <selection activeCell="A1" sqref="A1"/>
    </sheetView>
  </sheetViews>
  <sheetFormatPr defaultColWidth="9.140625" defaultRowHeight="12.75"/>
  <cols>
    <col min="1" max="1" width="60.00390625" style="0" customWidth="1"/>
    <col min="12" max="12" width="10.00390625" style="0" customWidth="1"/>
  </cols>
  <sheetData>
    <row r="1" ht="12.75"/>
    <row r="2" spans="1:12" ht="24.75" customHeight="1">
      <c r="A2" s="2" t="s">
        <v>0</v>
      </c>
      <c r="B2" s="3" t="s">
        <v>1</v>
      </c>
      <c r="C2" s="4" t="s">
        <v>0</v>
      </c>
      <c r="D2" s="5" t="s">
        <v>0</v>
      </c>
      <c r="E2" s="6" t="s">
        <v>0</v>
      </c>
      <c r="F2" s="7" t="s">
        <v>0</v>
      </c>
      <c r="G2" s="8" t="s">
        <v>0</v>
      </c>
      <c r="H2" s="9" t="s">
        <v>0</v>
      </c>
      <c r="I2" s="10" t="s">
        <v>0</v>
      </c>
      <c r="J2" s="11" t="s">
        <v>0</v>
      </c>
      <c r="K2" s="12" t="s">
        <v>0</v>
      </c>
      <c r="L2" s="13">
        <v>42733</v>
      </c>
    </row>
    <row r="3" ht="45" customHeight="1">
      <c r="A3" s="14" t="s">
        <v>2</v>
      </c>
    </row>
    <row r="4" ht="34.5" customHeight="1">
      <c r="A4" s="15" t="s">
        <v>3</v>
      </c>
    </row>
    <row r="5" spans="1:3" ht="45" customHeight="1">
      <c r="A5" s="16" t="s">
        <v>6</v>
      </c>
      <c r="B5" s="17" t="s">
        <v>0</v>
      </c>
      <c r="C5" s="18" t="s">
        <v>5</v>
      </c>
    </row>
    <row r="6" spans="1:3" ht="12.75">
      <c r="A6" s="19" t="s">
        <v>7</v>
      </c>
      <c r="B6" s="20" t="s">
        <v>0</v>
      </c>
      <c r="C6" s="21" t="s">
        <v>5</v>
      </c>
    </row>
    <row r="7" spans="1:3" ht="12.75">
      <c r="A7" t="s">
        <v>8</v>
      </c>
      <c r="C7" t="s">
        <v>5</v>
      </c>
    </row>
    <row r="8" spans="1:3" ht="30" customHeight="1">
      <c r="A8" s="22" t="s">
        <v>9</v>
      </c>
      <c r="B8" s="23" t="s">
        <v>0</v>
      </c>
      <c r="C8" s="24" t="s">
        <v>5</v>
      </c>
    </row>
    <row r="9" spans="1:3" ht="12.75">
      <c r="A9" s="25">
        <f>HYPERLINK("https://www.congress.gov/search?q=%7B%22source%22%3A%22legislation%22%2C%22congress%22%3A114%7D","Details on these bills, listed or not, may be found on Congress.gov")</f>
        <v>0</v>
      </c>
      <c r="C9" t="s">
        <v>5</v>
      </c>
    </row>
    <row r="10" spans="1:5" ht="30" customHeight="1">
      <c r="A10" s="32" t="s">
        <v>11</v>
      </c>
      <c r="B10" s="31" t="s">
        <v>12</v>
      </c>
      <c r="C10" s="28" t="s">
        <v>0</v>
      </c>
      <c r="D10" s="29" t="s">
        <v>0</v>
      </c>
      <c r="E10" s="30" t="s">
        <v>5</v>
      </c>
    </row>
    <row r="11" spans="1:5" ht="12.75">
      <c r="A11" s="33" t="s">
        <v>13</v>
      </c>
      <c r="B11" s="34" t="s">
        <v>14</v>
      </c>
      <c r="C11" s="35" t="s">
        <v>15</v>
      </c>
      <c r="D11" s="36" t="s">
        <v>16</v>
      </c>
      <c r="E11" s="37" t="s">
        <v>17</v>
      </c>
    </row>
    <row r="12" spans="1:5" ht="12.75">
      <c r="A12" s="39">
        <f>HYPERLINK("http://www.congressweb.com/nrln/bills/detail/id/20012","S.2505: Savers Act of 2016")</f>
        <v>0</v>
      </c>
      <c r="B12" s="40" t="s">
        <v>19</v>
      </c>
      <c r="C12" s="41" t="s">
        <v>20</v>
      </c>
      <c r="D12" s="44" t="s">
        <v>21</v>
      </c>
      <c r="E12" s="45" t="s">
        <v>21</v>
      </c>
    </row>
    <row r="13" spans="1:5" ht="12.75">
      <c r="A13" s="47">
        <f>HYPERLINK("http://www.congressweb.com/nrln/bills/detail/id/19706","S.2214: Cody Miller Patient Medication Information Act")</f>
        <v>0</v>
      </c>
      <c r="B13" s="48" t="s">
        <v>23</v>
      </c>
      <c r="C13" s="49" t="s">
        <v>0</v>
      </c>
      <c r="D13" s="50" t="s">
        <v>24</v>
      </c>
      <c r="E13" s="51" t="s">
        <v>24</v>
      </c>
    </row>
    <row r="14" spans="1:5" ht="12.75">
      <c r="A14" s="53">
        <f>HYPERLINK("http://www.congressweb.com/nrln/bills/detail/id/19581","S.2148: Protecting Medicare Beneficiaries Act of 2015")</f>
        <v>0</v>
      </c>
      <c r="B14" s="54" t="s">
        <v>23</v>
      </c>
      <c r="C14" s="55" t="s">
        <v>0</v>
      </c>
      <c r="D14" s="58" t="s">
        <v>21</v>
      </c>
      <c r="E14" s="57" t="s">
        <v>24</v>
      </c>
    </row>
    <row r="15" spans="1:5" ht="12.75">
      <c r="A15" s="60">
        <f>HYPERLINK("http://www.congressweb.com/nrln/bills/detail/id/19660","S.2147: Pension Accountability Act ")</f>
        <v>0</v>
      </c>
      <c r="B15" s="61" t="s">
        <v>23</v>
      </c>
      <c r="C15" s="62" t="s">
        <v>0</v>
      </c>
      <c r="D15" s="63" t="s">
        <v>24</v>
      </c>
      <c r="E15" s="64" t="s">
        <v>24</v>
      </c>
    </row>
    <row r="16" spans="1:5" ht="12.75">
      <c r="A16" s="66">
        <f>HYPERLINK("http://www.congressweb.com/nrln/bills/detail/id/19456","S.2023: Prescription Drug Affordability Act of 2015")</f>
        <v>0</v>
      </c>
      <c r="B16" s="67" t="s">
        <v>23</v>
      </c>
      <c r="C16" s="68" t="s">
        <v>20</v>
      </c>
      <c r="D16" s="69" t="s">
        <v>24</v>
      </c>
      <c r="E16" s="70" t="s">
        <v>24</v>
      </c>
    </row>
    <row r="17" spans="1:5" ht="12.75">
      <c r="A17" s="72">
        <f>HYPERLINK("http://www.congressweb.com/nrln/bills/detail/id/19457","S.2019: Preserve Access to Affordable Generics Act")</f>
        <v>0</v>
      </c>
      <c r="B17" s="73" t="s">
        <v>23</v>
      </c>
      <c r="C17" s="74" t="s">
        <v>20</v>
      </c>
      <c r="D17" s="75" t="s">
        <v>24</v>
      </c>
      <c r="E17" s="76" t="s">
        <v>24</v>
      </c>
    </row>
    <row r="18" spans="1:5" ht="12.75">
      <c r="A18" s="78">
        <f>HYPERLINK("http://www.congressweb.com/nrln/bills/detail/id/19331","S.1926: Protecting Access to Lifesaving Screenings Act (PALS Act)")</f>
        <v>0</v>
      </c>
      <c r="B18" s="79" t="s">
        <v>23</v>
      </c>
      <c r="C18" s="80" t="s">
        <v>0</v>
      </c>
      <c r="D18" s="81" t="s">
        <v>24</v>
      </c>
      <c r="E18" s="83" t="s">
        <v>21</v>
      </c>
    </row>
    <row r="19" spans="1:5" ht="12.75">
      <c r="A19" s="85">
        <f>HYPERLINK("http://www.congressweb.com/nrln/bills/detail/id/19301","S.1884: Medicare Prescription Drug Savings and Choice Act of 2015")</f>
        <v>0</v>
      </c>
      <c r="B19" s="86" t="s">
        <v>23</v>
      </c>
      <c r="C19" s="87" t="s">
        <v>20</v>
      </c>
      <c r="D19" s="88" t="s">
        <v>24</v>
      </c>
      <c r="E19" s="89" t="s">
        <v>24</v>
      </c>
    </row>
    <row r="20" spans="1:5" ht="12.75">
      <c r="A20" s="91">
        <f>HYPERLINK("http://www.congressweb.com/nrln/bills/detail/id/19489","S.1790: Safe and Affordable Prescription Drugs Act of 2015")</f>
        <v>0</v>
      </c>
      <c r="B20" s="92" t="s">
        <v>23</v>
      </c>
      <c r="C20" s="93" t="s">
        <v>20</v>
      </c>
      <c r="D20" s="94" t="s">
        <v>24</v>
      </c>
      <c r="E20" s="95" t="s">
        <v>24</v>
      </c>
    </row>
    <row r="21" spans="1:5" ht="12.75">
      <c r="A21" s="97">
        <f>HYPERLINK("http://www.congressweb.com/nrln/bills/detail/id/18626","S.1631: Keep Our Pension Promises Act")</f>
        <v>0</v>
      </c>
      <c r="B21" s="98" t="s">
        <v>23</v>
      </c>
      <c r="C21" s="99" t="s">
        <v>0</v>
      </c>
      <c r="D21" s="102" t="s">
        <v>21</v>
      </c>
      <c r="E21" s="101" t="s">
        <v>24</v>
      </c>
    </row>
    <row r="22" spans="1:5" ht="12.75">
      <c r="A22" s="104">
        <f>HYPERLINK("http://www.congressweb.com/nrln/bills/detail/id/18545","S.1566: Cancer Drug Coverage Parity Act of 2015")</f>
        <v>0</v>
      </c>
      <c r="B22" s="105" t="s">
        <v>23</v>
      </c>
      <c r="C22" s="106" t="s">
        <v>0</v>
      </c>
      <c r="D22" s="107" t="s">
        <v>24</v>
      </c>
      <c r="E22" s="108" t="s">
        <v>24</v>
      </c>
    </row>
    <row r="23" spans="1:5" ht="12.75">
      <c r="A23" s="110">
        <f>HYPERLINK("http://www.congressweb.com/nrln/bills/detail/id/18434","S.1465: Furthering Access to Stroke Telemedicine Act (FAST Act)")</f>
        <v>0</v>
      </c>
      <c r="B23" s="111" t="s">
        <v>23</v>
      </c>
      <c r="C23" s="112" t="s">
        <v>0</v>
      </c>
      <c r="D23" s="113" t="s">
        <v>24</v>
      </c>
      <c r="E23" s="114" t="s">
        <v>24</v>
      </c>
    </row>
    <row r="24" spans="1:5" ht="12.75">
      <c r="A24" s="116">
        <f>HYPERLINK("http://www.congressweb.com/nrln/bills/detail/id/18432","S.1461: A bill to provide for the extension of the enforcement instruction on supervision requirements for outpatient therapeutic services in critical access and small rural hospitals through 2015. ")</f>
        <v>0</v>
      </c>
      <c r="B24" s="117" t="s">
        <v>23</v>
      </c>
      <c r="C24" s="118" t="s">
        <v>36</v>
      </c>
      <c r="D24" s="119" t="s">
        <v>24</v>
      </c>
      <c r="E24" s="120" t="s">
        <v>24</v>
      </c>
    </row>
    <row r="25" spans="1:5" ht="12.75">
      <c r="A25" s="122">
        <f>HYPERLINK("http://www.congressweb.com/nrln/bills/detail/id/18399","S.1362: A bill to amend title XI of the Social Security Act to clarify waiver authority regarding programs of all-inclusive care for the elderly (PACE programs). ")</f>
        <v>0</v>
      </c>
      <c r="B25" s="123" t="s">
        <v>23</v>
      </c>
      <c r="C25" s="124" t="s">
        <v>36</v>
      </c>
      <c r="D25" s="125" t="s">
        <v>24</v>
      </c>
      <c r="E25" s="126" t="s">
        <v>24</v>
      </c>
    </row>
    <row r="26" spans="1:5" ht="12.75">
      <c r="A26" s="128">
        <f>HYPERLINK("http://www.congressweb.com/nrln/bills/detail/id/20247","S.1345: Access to Quality Diabetes Education Act of 2015")</f>
        <v>0</v>
      </c>
      <c r="B26" s="129" t="s">
        <v>23</v>
      </c>
      <c r="C26" s="130" t="s">
        <v>0</v>
      </c>
      <c r="D26" s="131" t="s">
        <v>24</v>
      </c>
      <c r="E26" s="132" t="s">
        <v>24</v>
      </c>
    </row>
    <row r="27" spans="1:5" ht="12.75">
      <c r="A27" s="134">
        <f>HYPERLINK("http://www.congressweb.com/nrln/bills/detail/id/18292","S.1190: Ensuring Seniors Access to Local Pharmacies Act of 2015")</f>
        <v>0</v>
      </c>
      <c r="B27" s="135" t="s">
        <v>23</v>
      </c>
      <c r="C27" s="136" t="s">
        <v>0</v>
      </c>
      <c r="D27" s="137" t="s">
        <v>24</v>
      </c>
      <c r="E27" s="138" t="s">
        <v>24</v>
      </c>
    </row>
    <row r="28" spans="1:5" ht="12.75">
      <c r="A28" s="140">
        <f>HYPERLINK("http://www.congressweb.com/nrln/bills/detail/id/20146","S.1131: Medicare Diabetes Prevention Act of 2015")</f>
        <v>0</v>
      </c>
      <c r="B28" s="141" t="s">
        <v>23</v>
      </c>
      <c r="C28" s="142" t="s">
        <v>0</v>
      </c>
      <c r="D28" s="143" t="s">
        <v>24</v>
      </c>
      <c r="E28" s="144" t="s">
        <v>24</v>
      </c>
    </row>
    <row r="29" spans="1:5" ht="12.75">
      <c r="A29" s="146">
        <f>HYPERLINK("http://www.congressweb.com/nrln/bills/detail/id/18098","S.1013: Ensuring Access to Quality Complex Rehabilitation Technology Act of 2015")</f>
        <v>0</v>
      </c>
      <c r="B29" s="147" t="s">
        <v>23</v>
      </c>
      <c r="C29" s="148" t="s">
        <v>0</v>
      </c>
      <c r="D29" s="149" t="s">
        <v>24</v>
      </c>
      <c r="E29" s="150" t="s">
        <v>24</v>
      </c>
    </row>
    <row r="30" spans="1:5" ht="12.75">
      <c r="A30" s="152">
        <f>HYPERLINK("http://www.congressweb.com/nrln/bills/detail/id/18097","S.984: Steve Gleason Act of 2015")</f>
        <v>0</v>
      </c>
      <c r="B30" s="153" t="s">
        <v>23</v>
      </c>
      <c r="C30" s="154" t="s">
        <v>36</v>
      </c>
      <c r="D30" s="155" t="s">
        <v>24</v>
      </c>
      <c r="E30" s="156" t="s">
        <v>24</v>
      </c>
    </row>
    <row r="31" spans="1:5" ht="12.75">
      <c r="A31" s="158">
        <f>HYPERLINK("http://www.congressweb.com/nrln/bills/detail/id/18099","S.968: Huntington's Disease Parity Act")</f>
        <v>0</v>
      </c>
      <c r="B31" s="159" t="s">
        <v>23</v>
      </c>
      <c r="C31" s="160" t="s">
        <v>0</v>
      </c>
      <c r="D31" s="161" t="s">
        <v>24</v>
      </c>
      <c r="E31" s="163" t="s">
        <v>21</v>
      </c>
    </row>
    <row r="32" spans="1:5" ht="12.75">
      <c r="A32" s="165">
        <f>HYPERLINK("http://www.congressweb.com/nrln/bills/detail/id/18347","S.857: Health Outcomes, Planning, &amp; Education (HOPE) For Alzheimer's Act Of 2015")</f>
        <v>0</v>
      </c>
      <c r="B32" s="166" t="s">
        <v>23</v>
      </c>
      <c r="C32" s="167" t="s">
        <v>0</v>
      </c>
      <c r="D32" s="170" t="s">
        <v>21</v>
      </c>
      <c r="E32" s="171" t="s">
        <v>21</v>
      </c>
    </row>
    <row r="33" spans="1:5" ht="12.75">
      <c r="A33" s="173">
        <f>HYPERLINK("http://www.congressweb.com/nrln/bills/detail/id/17985","S.843: Improving Access to Medicare Coverage Act of 2015")</f>
        <v>0</v>
      </c>
      <c r="B33" s="174" t="s">
        <v>23</v>
      </c>
      <c r="C33" s="175" t="s">
        <v>0</v>
      </c>
      <c r="D33" s="178" t="s">
        <v>21</v>
      </c>
      <c r="E33" s="177" t="s">
        <v>24</v>
      </c>
    </row>
    <row r="34" spans="1:5" ht="12.75">
      <c r="A34" s="180">
        <f>HYPERLINK("http://www.congressweb.com/nrln/bills/detail/id/17923","S.804: Medicare CGM ACCess Act of 2015")</f>
        <v>0</v>
      </c>
      <c r="B34" s="181" t="s">
        <v>23</v>
      </c>
      <c r="C34" s="182" t="s">
        <v>0</v>
      </c>
      <c r="D34" s="185" t="s">
        <v>21</v>
      </c>
      <c r="E34" s="186" t="s">
        <v>21</v>
      </c>
    </row>
    <row r="35" spans="1:5" ht="12.75">
      <c r="A35" s="188">
        <f>HYPERLINK("http://www.congressweb.com/nrln/bills/detail/id/17905","S.776: Medication Therapy Management Empowerment Act of 2015")</f>
        <v>0</v>
      </c>
      <c r="B35" s="189" t="s">
        <v>23</v>
      </c>
      <c r="C35" s="190" t="s">
        <v>0</v>
      </c>
      <c r="D35" s="191" t="s">
        <v>24</v>
      </c>
      <c r="E35" s="192" t="s">
        <v>24</v>
      </c>
    </row>
    <row r="36" spans="1:5" ht="12.75">
      <c r="A36" s="194">
        <f>HYPERLINK("http://www.congressweb.com/nrln/bills/detail/id/17843","S.709: Restoring Access to Medication Act of 2015")</f>
        <v>0</v>
      </c>
      <c r="B36" s="195" t="s">
        <v>23</v>
      </c>
      <c r="C36" s="196" t="s">
        <v>0</v>
      </c>
      <c r="D36" s="197" t="s">
        <v>24</v>
      </c>
      <c r="E36" s="198" t="s">
        <v>24</v>
      </c>
    </row>
    <row r="37" spans="1:5" ht="12.75">
      <c r="A37" s="200">
        <f>HYPERLINK("http://www.congressweb.com/nrln/bills/detail/id/19148","S.704: Community Based Independence for Seniors Act")</f>
        <v>0</v>
      </c>
      <c r="B37" s="201" t="s">
        <v>23</v>
      </c>
      <c r="C37" s="202" t="s">
        <v>0</v>
      </c>
      <c r="D37" s="203" t="s">
        <v>24</v>
      </c>
      <c r="E37" s="204" t="s">
        <v>24</v>
      </c>
    </row>
    <row r="38" spans="1:5" ht="12.75">
      <c r="A38" s="206">
        <f>HYPERLINK("http://www.congressweb.com/nrln/bills/detail/id/17846","S.688: Establish Benificiary Equity in the Hospital Readmissions Program Act of 2015")</f>
        <v>0</v>
      </c>
      <c r="B38" s="207" t="s">
        <v>23</v>
      </c>
      <c r="C38" s="208" t="s">
        <v>0</v>
      </c>
      <c r="D38" s="209" t="s">
        <v>24</v>
      </c>
      <c r="E38" s="210" t="s">
        <v>24</v>
      </c>
    </row>
    <row r="39" spans="1:5" ht="12.75">
      <c r="A39" s="212">
        <f>HYPERLINK("http://www.congressweb.com/nrln/bills/detail/id/17796","S.648: Medicare Formulary Improvement Act of 2015")</f>
        <v>0</v>
      </c>
      <c r="B39" s="213" t="s">
        <v>23</v>
      </c>
      <c r="C39" s="214" t="s">
        <v>20</v>
      </c>
      <c r="D39" s="215" t="s">
        <v>24</v>
      </c>
      <c r="E39" s="216" t="s">
        <v>24</v>
      </c>
    </row>
    <row r="40" spans="1:5" ht="12.75">
      <c r="A40" s="218">
        <f>HYPERLINK("http://www.congressweb.com/nrln/bills/detail/id/18348","S.624: Removing Barriers to Colorectal Cancer Screening Act of 2015")</f>
        <v>0</v>
      </c>
      <c r="B40" s="219" t="s">
        <v>23</v>
      </c>
      <c r="C40" s="220" t="s">
        <v>0</v>
      </c>
      <c r="D40" s="223" t="s">
        <v>21</v>
      </c>
      <c r="E40" s="224" t="s">
        <v>21</v>
      </c>
    </row>
    <row r="41" spans="1:5" ht="12.75">
      <c r="A41" s="226">
        <f>HYPERLINK("http://www.congressweb.com/nrln/bills/detail/id/17753","S.607: Rural Community Hospital Demonstration Extension Act of 2015")</f>
        <v>0</v>
      </c>
      <c r="B41" s="227" t="s">
        <v>23</v>
      </c>
      <c r="C41" s="228" t="s">
        <v>0</v>
      </c>
      <c r="D41" s="229" t="s">
        <v>24</v>
      </c>
      <c r="E41" s="230" t="s">
        <v>24</v>
      </c>
    </row>
    <row r="42" spans="1:5" ht="12.75">
      <c r="A42" s="232">
        <f>HYPERLINK("http://www.congressweb.com/nrln/bills/detail/id/17760","S.578: Home Health Care Planning Improvement Act of 2015 ")</f>
        <v>0</v>
      </c>
      <c r="B42" s="233" t="s">
        <v>23</v>
      </c>
      <c r="C42" s="234" t="s">
        <v>0</v>
      </c>
      <c r="D42" s="237" t="s">
        <v>21</v>
      </c>
      <c r="E42" s="236" t="s">
        <v>24</v>
      </c>
    </row>
    <row r="43" spans="1:5" ht="12.75">
      <c r="A43" s="239">
        <f>HYPERLINK("http://www.congressweb.com/nrln/bills/detail/id/17761","S.539: Medicare Access to Rehabilitation Services Act of 2015")</f>
        <v>0</v>
      </c>
      <c r="B43" s="240" t="s">
        <v>23</v>
      </c>
      <c r="C43" s="241" t="s">
        <v>0</v>
      </c>
      <c r="D43" s="244" t="s">
        <v>21</v>
      </c>
      <c r="E43" s="243" t="s">
        <v>24</v>
      </c>
    </row>
    <row r="44" spans="1:5" ht="12.75">
      <c r="A44" s="246">
        <f>HYPERLINK("http://www.congressweb.com/nrln/bills/detail/id/17626","S.377: Medicare Ambulance Access, Fraud Prevention, and Reform Act of 2015")</f>
        <v>0</v>
      </c>
      <c r="B44" s="247" t="s">
        <v>23</v>
      </c>
      <c r="C44" s="248" t="s">
        <v>0</v>
      </c>
      <c r="D44" s="249" t="s">
        <v>24</v>
      </c>
      <c r="E44" s="250" t="s">
        <v>24</v>
      </c>
    </row>
    <row r="45" spans="1:5" ht="12.75">
      <c r="A45" s="252">
        <f>HYPERLINK("http://www.congressweb.com/nrln/bills/detail/id/17633","S.332: Rural Hospital Access Act of 2015 ")</f>
        <v>0</v>
      </c>
      <c r="B45" s="253" t="s">
        <v>23</v>
      </c>
      <c r="C45" s="254" t="s">
        <v>0</v>
      </c>
      <c r="D45" s="255" t="s">
        <v>24</v>
      </c>
      <c r="E45" s="256" t="s">
        <v>24</v>
      </c>
    </row>
    <row r="46" spans="1:5" ht="12.75">
      <c r="A46" s="258">
        <f>HYPERLINK("http://www.congressweb.com/nrln/bills/detail/id/17615","S.315: Hearing Aid Assistance Tax Credit Act of 2015")</f>
        <v>0</v>
      </c>
      <c r="B46" s="259" t="s">
        <v>23</v>
      </c>
      <c r="C46" s="260" t="s">
        <v>0</v>
      </c>
      <c r="D46" s="261" t="s">
        <v>24</v>
      </c>
      <c r="E46" s="262" t="s">
        <v>24</v>
      </c>
    </row>
    <row r="47" spans="1:5" ht="12.75">
      <c r="A47" s="264">
        <f>HYPERLINK("http://www.congressweb.com/nrln/bills/detail/id/17614","S.314: Pharmacy and Medically Underserved Areas Enhancement Act of 2015")</f>
        <v>0</v>
      </c>
      <c r="B47" s="265" t="s">
        <v>23</v>
      </c>
      <c r="C47" s="266" t="s">
        <v>0</v>
      </c>
      <c r="D47" s="269" t="s">
        <v>21</v>
      </c>
      <c r="E47" s="268" t="s">
        <v>24</v>
      </c>
    </row>
    <row r="48" spans="1:5" ht="12.75">
      <c r="A48" s="271">
        <f>HYPERLINK("http://www.congressweb.com/nrln/bills/detail/id/17549","S.275: Medicare Home Infusion Site of Care Act of 201")</f>
        <v>0</v>
      </c>
      <c r="B48" s="272" t="s">
        <v>23</v>
      </c>
      <c r="C48" s="273" t="s">
        <v>0</v>
      </c>
      <c r="D48" s="276" t="s">
        <v>21</v>
      </c>
      <c r="E48" s="277" t="s">
        <v>21</v>
      </c>
    </row>
    <row r="49" spans="1:5" ht="12.75">
      <c r="A49" s="279">
        <f>HYPERLINK("http://www.congressweb.com/nrln/bills/detail/id/17555","S.258: Critical Access Hospital Relief Act of 2015")</f>
        <v>0</v>
      </c>
      <c r="B49" s="280" t="s">
        <v>23</v>
      </c>
      <c r="C49" s="281" t="s">
        <v>0</v>
      </c>
      <c r="D49" s="282" t="s">
        <v>24</v>
      </c>
      <c r="E49" s="283" t="s">
        <v>24</v>
      </c>
    </row>
    <row r="50" spans="1:5" ht="12.75">
      <c r="A50" s="285">
        <f>HYPERLINK("http://www.congressweb.com/nrln/bills/detail/id/17448","S.192: Older Americans Act Reauthorization Act of 2015")</f>
        <v>0</v>
      </c>
      <c r="B50" s="286" t="s">
        <v>23</v>
      </c>
      <c r="C50" s="287" t="s">
        <v>36</v>
      </c>
      <c r="D50" s="288" t="s">
        <v>24</v>
      </c>
      <c r="E50" s="289" t="s">
        <v>24</v>
      </c>
    </row>
    <row r="51" spans="1:5" ht="12.75">
      <c r="A51" s="291">
        <f>HYPERLINK("http://www.congressweb.com/nrln/bills/detail/id/17328","S.148: Medicare DMPOS Competitive Bidding Improvement Act of 2015")</f>
        <v>0</v>
      </c>
      <c r="B51" s="292" t="s">
        <v>23</v>
      </c>
      <c r="C51" s="293" t="s">
        <v>0</v>
      </c>
      <c r="D51" s="294" t="s">
        <v>24</v>
      </c>
      <c r="E51" s="295" t="s">
        <v>24</v>
      </c>
    </row>
    <row r="52" spans="1:5" ht="12.75">
      <c r="A52" s="297">
        <f>HYPERLINK("http://www.congressweb.com/nrln/bills/detail/id/17309","S.131: Fair and Immediate Release of Generic Drugs Act of 2015")</f>
        <v>0</v>
      </c>
      <c r="B52" s="298" t="s">
        <v>23</v>
      </c>
      <c r="C52" s="299" t="s">
        <v>20</v>
      </c>
      <c r="D52" s="300" t="s">
        <v>24</v>
      </c>
      <c r="E52" s="301" t="s">
        <v>24</v>
      </c>
    </row>
    <row r="53" spans="1:5" ht="12.75">
      <c r="A53" s="303">
        <f>HYPERLINK("http://www.congressweb.com/nrln/bills/detail/id/18352","S.122: Safe and Affordable Drugs from Canada Act of 2015")</f>
        <v>0</v>
      </c>
      <c r="B53" s="304" t="s">
        <v>23</v>
      </c>
      <c r="C53" s="305" t="s">
        <v>20</v>
      </c>
      <c r="D53" s="306" t="s">
        <v>24</v>
      </c>
      <c r="E53" s="307" t="s">
        <v>24</v>
      </c>
    </row>
    <row r="54" spans="1:5" ht="12.75">
      <c r="A54" s="309">
        <f>HYPERLINK("http://www.congressweb.com/nrln/bills/detail/id/18353","S.31: Medicare Prescription Drug Price Negotiation Act of 2015")</f>
        <v>0</v>
      </c>
      <c r="B54" s="310" t="s">
        <v>23</v>
      </c>
      <c r="C54" s="311" t="s">
        <v>20</v>
      </c>
      <c r="D54" s="312" t="s">
        <v>24</v>
      </c>
      <c r="E54" s="313" t="s">
        <v>24</v>
      </c>
    </row>
    <row r="55" spans="1:5" ht="12.75">
      <c r="A55" s="314" t="s">
        <v>67</v>
      </c>
      <c r="B55" s="319" t="s">
        <v>68</v>
      </c>
      <c r="C55" s="316" t="s">
        <v>0</v>
      </c>
      <c r="D55" s="317" t="s">
        <v>0</v>
      </c>
      <c r="E55" s="318" t="s">
        <v>5</v>
      </c>
    </row>
    <row r="56" spans="1:5" ht="12.75">
      <c r="A56" s="321">
        <f>HYPERLINK("http://www.congressweb.com/nrln/votes/detail/id/4597","H.R. 2146: Defending Public Safety Employees' Retirement Act")</f>
        <v>0</v>
      </c>
      <c r="B56" s="322" t="s">
        <v>70</v>
      </c>
      <c r="C56" s="323" t="s">
        <v>36</v>
      </c>
      <c r="D56" s="326" t="s">
        <v>71</v>
      </c>
      <c r="E56" s="327" t="s">
        <v>72</v>
      </c>
    </row>
    <row r="57" spans="1:5" ht="12.75">
      <c r="A57" s="329">
        <f>HYPERLINK("http://www.congressweb.com/nrln/votes/detail/id/4600","H.R. 2: Medicare Access and CHIP Reauthorization Act of 2015")</f>
        <v>0</v>
      </c>
      <c r="B57" s="330" t="s">
        <v>5</v>
      </c>
      <c r="C57" s="331" t="s">
        <v>36</v>
      </c>
      <c r="D57" s="332" t="s">
        <v>72</v>
      </c>
      <c r="E57" s="333" t="s">
        <v>72</v>
      </c>
    </row>
    <row r="58" ht="12.75"/>
    <row r="59" spans="1:56" ht="30" customHeight="1">
      <c r="A59" s="336" t="s">
        <v>11</v>
      </c>
      <c r="B59" s="337" t="s">
        <v>12</v>
      </c>
      <c r="C59" s="338" t="s">
        <v>0</v>
      </c>
      <c r="D59" s="339" t="s">
        <v>5</v>
      </c>
      <c r="E59" s="340" t="s">
        <v>5</v>
      </c>
      <c r="F59" s="341" t="s">
        <v>5</v>
      </c>
      <c r="G59" s="342" t="s">
        <v>5</v>
      </c>
      <c r="H59" s="343" t="s">
        <v>5</v>
      </c>
      <c r="I59" s="344" t="s">
        <v>5</v>
      </c>
      <c r="J59" s="345" t="s">
        <v>5</v>
      </c>
      <c r="K59" s="346" t="s">
        <v>5</v>
      </c>
      <c r="L59" s="347" t="s">
        <v>5</v>
      </c>
      <c r="M59" s="348" t="s">
        <v>5</v>
      </c>
      <c r="N59" s="349" t="s">
        <v>5</v>
      </c>
      <c r="O59" s="350" t="s">
        <v>5</v>
      </c>
      <c r="P59" s="351" t="s">
        <v>5</v>
      </c>
      <c r="Q59" s="352" t="s">
        <v>5</v>
      </c>
      <c r="R59" s="353" t="s">
        <v>5</v>
      </c>
      <c r="S59" s="354" t="s">
        <v>5</v>
      </c>
      <c r="T59" s="355" t="s">
        <v>5</v>
      </c>
      <c r="U59" s="356" t="s">
        <v>5</v>
      </c>
      <c r="V59" s="357" t="s">
        <v>5</v>
      </c>
      <c r="W59" s="358" t="s">
        <v>5</v>
      </c>
      <c r="X59" s="359" t="s">
        <v>5</v>
      </c>
      <c r="Y59" s="360" t="s">
        <v>5</v>
      </c>
      <c r="Z59" s="361" t="s">
        <v>5</v>
      </c>
      <c r="AA59" s="362" t="s">
        <v>5</v>
      </c>
      <c r="AB59" s="363" t="s">
        <v>5</v>
      </c>
      <c r="AC59" s="364" t="s">
        <v>5</v>
      </c>
      <c r="AD59" s="365" t="s">
        <v>5</v>
      </c>
      <c r="AE59" s="366" t="s">
        <v>5</v>
      </c>
      <c r="AF59" s="367" t="s">
        <v>5</v>
      </c>
      <c r="AG59" s="368" t="s">
        <v>5</v>
      </c>
      <c r="AH59" s="369" t="s">
        <v>5</v>
      </c>
      <c r="AI59" s="370" t="s">
        <v>5</v>
      </c>
      <c r="AJ59" s="371" t="s">
        <v>5</v>
      </c>
      <c r="AK59" s="372" t="s">
        <v>5</v>
      </c>
      <c r="AL59" s="373" t="s">
        <v>5</v>
      </c>
      <c r="AM59" s="374" t="s">
        <v>5</v>
      </c>
      <c r="AN59" s="375" t="s">
        <v>5</v>
      </c>
      <c r="AO59" s="376" t="s">
        <v>5</v>
      </c>
      <c r="AP59" s="377" t="s">
        <v>5</v>
      </c>
      <c r="AQ59" s="378" t="s">
        <v>5</v>
      </c>
      <c r="AR59" s="379" t="s">
        <v>5</v>
      </c>
      <c r="AS59" s="380" t="s">
        <v>5</v>
      </c>
      <c r="AT59" s="381" t="s">
        <v>5</v>
      </c>
      <c r="AU59" s="382" t="s">
        <v>5</v>
      </c>
      <c r="AV59" s="383" t="s">
        <v>5</v>
      </c>
      <c r="AW59" s="384" t="s">
        <v>5</v>
      </c>
      <c r="AX59" s="385" t="s">
        <v>5</v>
      </c>
      <c r="AY59" s="386" t="s">
        <v>5</v>
      </c>
      <c r="AZ59" s="387" t="s">
        <v>5</v>
      </c>
      <c r="BA59" s="388" t="s">
        <v>5</v>
      </c>
      <c r="BB59" s="389" t="s">
        <v>5</v>
      </c>
      <c r="BC59" s="390" t="s">
        <v>5</v>
      </c>
      <c r="BD59" s="391" t="s">
        <v>5</v>
      </c>
    </row>
    <row r="60" spans="1:56" ht="12.75">
      <c r="A60" s="392" t="s">
        <v>74</v>
      </c>
      <c r="B60" s="393" t="s">
        <v>14</v>
      </c>
      <c r="C60" s="394" t="s">
        <v>15</v>
      </c>
      <c r="D60" s="395" t="s">
        <v>75</v>
      </c>
      <c r="E60" s="396" t="s">
        <v>76</v>
      </c>
      <c r="F60" s="397" t="s">
        <v>77</v>
      </c>
      <c r="G60" s="398" t="s">
        <v>78</v>
      </c>
      <c r="H60" s="399" t="s">
        <v>79</v>
      </c>
      <c r="I60" s="400" t="s">
        <v>80</v>
      </c>
      <c r="J60" s="401" t="s">
        <v>81</v>
      </c>
      <c r="K60" s="402" t="s">
        <v>82</v>
      </c>
      <c r="L60" s="403" t="s">
        <v>83</v>
      </c>
      <c r="M60" s="404" t="s">
        <v>84</v>
      </c>
      <c r="N60" s="405" t="s">
        <v>85</v>
      </c>
      <c r="O60" s="406" t="s">
        <v>86</v>
      </c>
      <c r="P60" s="407" t="s">
        <v>87</v>
      </c>
      <c r="Q60" s="408" t="s">
        <v>88</v>
      </c>
      <c r="R60" s="409" t="s">
        <v>89</v>
      </c>
      <c r="S60" s="410" t="s">
        <v>90</v>
      </c>
      <c r="T60" s="411" t="s">
        <v>91</v>
      </c>
      <c r="U60" s="412" t="s">
        <v>92</v>
      </c>
      <c r="V60" s="413" t="s">
        <v>93</v>
      </c>
      <c r="W60" s="414" t="s">
        <v>94</v>
      </c>
      <c r="X60" s="415" t="s">
        <v>95</v>
      </c>
      <c r="Y60" s="416" t="s">
        <v>96</v>
      </c>
      <c r="Z60" s="417" t="s">
        <v>97</v>
      </c>
      <c r="AA60" s="418" t="s">
        <v>98</v>
      </c>
      <c r="AB60" s="419" t="s">
        <v>99</v>
      </c>
      <c r="AC60" s="420" t="s">
        <v>100</v>
      </c>
      <c r="AD60" s="421" t="s">
        <v>101</v>
      </c>
      <c r="AE60" s="422" t="s">
        <v>102</v>
      </c>
      <c r="AF60" s="423" t="s">
        <v>103</v>
      </c>
      <c r="AG60" s="424" t="s">
        <v>104</v>
      </c>
      <c r="AH60" s="425" t="s">
        <v>105</v>
      </c>
      <c r="AI60" s="426" t="s">
        <v>106</v>
      </c>
      <c r="AJ60" s="427" t="s">
        <v>107</v>
      </c>
      <c r="AK60" s="428" t="s">
        <v>108</v>
      </c>
      <c r="AL60" s="429" t="s">
        <v>109</v>
      </c>
      <c r="AM60" s="430" t="s">
        <v>110</v>
      </c>
      <c r="AN60" s="431" t="s">
        <v>111</v>
      </c>
      <c r="AO60" s="432" t="s">
        <v>112</v>
      </c>
      <c r="AP60" s="433" t="s">
        <v>113</v>
      </c>
      <c r="AQ60" s="434" t="s">
        <v>114</v>
      </c>
      <c r="AR60" s="435" t="s">
        <v>115</v>
      </c>
      <c r="AS60" s="436" t="s">
        <v>116</v>
      </c>
      <c r="AT60" s="437" t="s">
        <v>117</v>
      </c>
      <c r="AU60" s="438" t="s">
        <v>118</v>
      </c>
      <c r="AV60" s="439" t="s">
        <v>119</v>
      </c>
      <c r="AW60" s="440" t="s">
        <v>120</v>
      </c>
      <c r="AX60" s="441" t="s">
        <v>121</v>
      </c>
      <c r="AY60" s="442" t="s">
        <v>122</v>
      </c>
      <c r="AZ60" s="443" t="s">
        <v>123</v>
      </c>
      <c r="BA60" s="444" t="s">
        <v>124</v>
      </c>
      <c r="BB60" s="445" t="s">
        <v>125</v>
      </c>
      <c r="BC60" s="446" t="s">
        <v>126</v>
      </c>
      <c r="BD60" s="447" t="s">
        <v>127</v>
      </c>
    </row>
    <row r="61" spans="1:56" ht="12.75">
      <c r="A61" s="449">
        <f>HYPERLINK("http://www.congressweb.com/nrln/bills/detail/id/20118","H.R.4642: Diabetic Eye Disease Prevention Act of 2016 ")</f>
        <v>0</v>
      </c>
      <c r="B61" s="450" t="s">
        <v>23</v>
      </c>
      <c r="C61" s="451" t="s">
        <v>0</v>
      </c>
      <c r="D61" s="452" t="s">
        <v>24</v>
      </c>
      <c r="E61" s="453" t="s">
        <v>24</v>
      </c>
      <c r="F61" s="454" t="s">
        <v>24</v>
      </c>
      <c r="G61" s="455" t="s">
        <v>24</v>
      </c>
      <c r="H61" s="456" t="s">
        <v>24</v>
      </c>
      <c r="I61" s="457" t="s">
        <v>24</v>
      </c>
      <c r="J61" s="458" t="s">
        <v>24</v>
      </c>
      <c r="K61" s="459" t="s">
        <v>24</v>
      </c>
      <c r="L61" s="505" t="s">
        <v>21</v>
      </c>
      <c r="M61" s="461" t="s">
        <v>24</v>
      </c>
      <c r="N61" s="462" t="s">
        <v>24</v>
      </c>
      <c r="O61" s="463" t="s">
        <v>24</v>
      </c>
      <c r="P61" s="464" t="s">
        <v>24</v>
      </c>
      <c r="Q61" s="465" t="s">
        <v>24</v>
      </c>
      <c r="R61" s="466" t="s">
        <v>24</v>
      </c>
      <c r="S61" s="467" t="s">
        <v>24</v>
      </c>
      <c r="T61" s="468" t="s">
        <v>24</v>
      </c>
      <c r="U61" s="469" t="s">
        <v>24</v>
      </c>
      <c r="V61" s="470" t="s">
        <v>24</v>
      </c>
      <c r="W61" s="471" t="s">
        <v>24</v>
      </c>
      <c r="X61" s="472" t="s">
        <v>24</v>
      </c>
      <c r="Y61" s="473" t="s">
        <v>24</v>
      </c>
      <c r="Z61" s="474" t="s">
        <v>24</v>
      </c>
      <c r="AA61" s="475" t="s">
        <v>24</v>
      </c>
      <c r="AB61" s="476" t="s">
        <v>24</v>
      </c>
      <c r="AC61" s="477" t="s">
        <v>24</v>
      </c>
      <c r="AD61" s="478" t="s">
        <v>24</v>
      </c>
      <c r="AE61" s="479" t="s">
        <v>24</v>
      </c>
      <c r="AF61" s="480" t="s">
        <v>24</v>
      </c>
      <c r="AG61" s="481" t="s">
        <v>24</v>
      </c>
      <c r="AH61" s="482" t="s">
        <v>24</v>
      </c>
      <c r="AI61" s="483" t="s">
        <v>24</v>
      </c>
      <c r="AJ61" s="484" t="s">
        <v>24</v>
      </c>
      <c r="AK61" s="485" t="s">
        <v>24</v>
      </c>
      <c r="AL61" s="486" t="s">
        <v>24</v>
      </c>
      <c r="AM61" s="487" t="s">
        <v>24</v>
      </c>
      <c r="AN61" s="488" t="s">
        <v>24</v>
      </c>
      <c r="AO61" s="489" t="s">
        <v>24</v>
      </c>
      <c r="AP61" s="490" t="s">
        <v>24</v>
      </c>
      <c r="AQ61" s="491" t="s">
        <v>24</v>
      </c>
      <c r="AR61" s="492" t="s">
        <v>24</v>
      </c>
      <c r="AS61" s="493" t="s">
        <v>24</v>
      </c>
      <c r="AT61" s="494" t="s">
        <v>24</v>
      </c>
      <c r="AU61" s="495" t="s">
        <v>24</v>
      </c>
      <c r="AV61" s="496" t="s">
        <v>24</v>
      </c>
      <c r="AW61" s="497" t="s">
        <v>24</v>
      </c>
      <c r="AX61" s="498" t="s">
        <v>24</v>
      </c>
      <c r="AY61" s="499" t="s">
        <v>24</v>
      </c>
      <c r="AZ61" s="500" t="s">
        <v>24</v>
      </c>
      <c r="BA61" s="501" t="s">
        <v>24</v>
      </c>
      <c r="BB61" s="502" t="s">
        <v>24</v>
      </c>
      <c r="BC61" s="503" t="s">
        <v>24</v>
      </c>
      <c r="BD61" s="504" t="s">
        <v>24</v>
      </c>
    </row>
    <row r="62" spans="1:56" ht="12.75">
      <c r="A62" s="507">
        <f>HYPERLINK("http://www.congressweb.com/nrln/bills/detail/id/19888","H.R.4294: Savers Act of 2016")</f>
        <v>0</v>
      </c>
      <c r="B62" s="508" t="s">
        <v>19</v>
      </c>
      <c r="C62" s="509" t="s">
        <v>20</v>
      </c>
      <c r="D62" s="563" t="s">
        <v>21</v>
      </c>
      <c r="E62" s="564" t="s">
        <v>21</v>
      </c>
      <c r="F62" s="565" t="s">
        <v>21</v>
      </c>
      <c r="G62" s="566" t="s">
        <v>21</v>
      </c>
      <c r="H62" s="567" t="s">
        <v>21</v>
      </c>
      <c r="I62" s="568" t="s">
        <v>21</v>
      </c>
      <c r="J62" s="569" t="s">
        <v>21</v>
      </c>
      <c r="K62" s="570" t="s">
        <v>21</v>
      </c>
      <c r="L62" s="571" t="s">
        <v>21</v>
      </c>
      <c r="M62" s="572" t="s">
        <v>21</v>
      </c>
      <c r="N62" s="573" t="s">
        <v>21</v>
      </c>
      <c r="O62" s="574" t="s">
        <v>21</v>
      </c>
      <c r="P62" s="575" t="s">
        <v>21</v>
      </c>
      <c r="Q62" s="576" t="s">
        <v>21</v>
      </c>
      <c r="R62" s="577" t="s">
        <v>21</v>
      </c>
      <c r="S62" s="578" t="s">
        <v>21</v>
      </c>
      <c r="T62" s="579" t="s">
        <v>21</v>
      </c>
      <c r="U62" s="580" t="s">
        <v>21</v>
      </c>
      <c r="V62" s="581" t="s">
        <v>21</v>
      </c>
      <c r="W62" s="582" t="s">
        <v>21</v>
      </c>
      <c r="X62" s="583" t="s">
        <v>21</v>
      </c>
      <c r="Y62" s="531" t="s">
        <v>24</v>
      </c>
      <c r="Z62" s="584" t="s">
        <v>21</v>
      </c>
      <c r="AA62" s="585" t="s">
        <v>21</v>
      </c>
      <c r="AB62" s="586" t="s">
        <v>21</v>
      </c>
      <c r="AC62" s="587" t="s">
        <v>21</v>
      </c>
      <c r="AD62" s="588" t="s">
        <v>21</v>
      </c>
      <c r="AE62" s="589" t="s">
        <v>21</v>
      </c>
      <c r="AF62" s="590" t="s">
        <v>21</v>
      </c>
      <c r="AG62" s="591" t="s">
        <v>21</v>
      </c>
      <c r="AH62" s="592" t="s">
        <v>21</v>
      </c>
      <c r="AI62" s="593" t="s">
        <v>21</v>
      </c>
      <c r="AJ62" s="594" t="s">
        <v>21</v>
      </c>
      <c r="AK62" s="595" t="s">
        <v>21</v>
      </c>
      <c r="AL62" s="596" t="s">
        <v>21</v>
      </c>
      <c r="AM62" s="597" t="s">
        <v>21</v>
      </c>
      <c r="AN62" s="598" t="s">
        <v>21</v>
      </c>
      <c r="AO62" s="599" t="s">
        <v>21</v>
      </c>
      <c r="AP62" s="600" t="s">
        <v>21</v>
      </c>
      <c r="AQ62" s="601" t="s">
        <v>21</v>
      </c>
      <c r="AR62" s="602" t="s">
        <v>21</v>
      </c>
      <c r="AS62" s="603" t="s">
        <v>21</v>
      </c>
      <c r="AT62" s="604" t="s">
        <v>21</v>
      </c>
      <c r="AU62" s="605" t="s">
        <v>21</v>
      </c>
      <c r="AV62" s="606" t="s">
        <v>21</v>
      </c>
      <c r="AW62" s="607" t="s">
        <v>21</v>
      </c>
      <c r="AX62" s="608" t="s">
        <v>21</v>
      </c>
      <c r="AY62" s="609" t="s">
        <v>21</v>
      </c>
      <c r="AZ62" s="610" t="s">
        <v>21</v>
      </c>
      <c r="BA62" s="611" t="s">
        <v>21</v>
      </c>
      <c r="BB62" s="612" t="s">
        <v>21</v>
      </c>
      <c r="BC62" s="613" t="s">
        <v>21</v>
      </c>
      <c r="BD62" s="614" t="s">
        <v>21</v>
      </c>
    </row>
    <row r="63" spans="1:56" ht="12.75">
      <c r="A63" s="616">
        <f>HYPERLINK("http://www.congressweb.com/nrln/bills/detail/id/19860","H.R.4207: MEDICARE FAIR DRUG PRICING ACT OF 2015")</f>
        <v>0</v>
      </c>
      <c r="B63" s="617" t="s">
        <v>23</v>
      </c>
      <c r="C63" s="618" t="s">
        <v>0</v>
      </c>
      <c r="D63" s="619" t="s">
        <v>24</v>
      </c>
      <c r="E63" s="620" t="s">
        <v>24</v>
      </c>
      <c r="F63" s="621" t="s">
        <v>24</v>
      </c>
      <c r="G63" s="622" t="s">
        <v>24</v>
      </c>
      <c r="H63" s="623" t="s">
        <v>24</v>
      </c>
      <c r="I63" s="624" t="s">
        <v>24</v>
      </c>
      <c r="J63" s="625" t="s">
        <v>24</v>
      </c>
      <c r="K63" s="626" t="s">
        <v>24</v>
      </c>
      <c r="L63" s="627" t="s">
        <v>24</v>
      </c>
      <c r="M63" s="628" t="s">
        <v>24</v>
      </c>
      <c r="N63" s="629" t="s">
        <v>24</v>
      </c>
      <c r="O63" s="630" t="s">
        <v>24</v>
      </c>
      <c r="P63" s="672" t="s">
        <v>21</v>
      </c>
      <c r="Q63" s="632" t="s">
        <v>24</v>
      </c>
      <c r="R63" s="633" t="s">
        <v>24</v>
      </c>
      <c r="S63" s="634" t="s">
        <v>24</v>
      </c>
      <c r="T63" s="673" t="s">
        <v>21</v>
      </c>
      <c r="U63" s="636" t="s">
        <v>24</v>
      </c>
      <c r="V63" s="637" t="s">
        <v>24</v>
      </c>
      <c r="W63" s="638" t="s">
        <v>24</v>
      </c>
      <c r="X63" s="639" t="s">
        <v>24</v>
      </c>
      <c r="Y63" s="640" t="s">
        <v>24</v>
      </c>
      <c r="Z63" s="641" t="s">
        <v>24</v>
      </c>
      <c r="AA63" s="642" t="s">
        <v>24</v>
      </c>
      <c r="AB63" s="643" t="s">
        <v>24</v>
      </c>
      <c r="AC63" s="644" t="s">
        <v>24</v>
      </c>
      <c r="AD63" s="645" t="s">
        <v>24</v>
      </c>
      <c r="AE63" s="646" t="s">
        <v>24</v>
      </c>
      <c r="AF63" s="647" t="s">
        <v>24</v>
      </c>
      <c r="AG63" s="648" t="s">
        <v>24</v>
      </c>
      <c r="AH63" s="649" t="s">
        <v>24</v>
      </c>
      <c r="AI63" s="650" t="s">
        <v>24</v>
      </c>
      <c r="AJ63" s="651" t="s">
        <v>24</v>
      </c>
      <c r="AK63" s="652" t="s">
        <v>24</v>
      </c>
      <c r="AL63" s="653" t="s">
        <v>24</v>
      </c>
      <c r="AM63" s="654" t="s">
        <v>24</v>
      </c>
      <c r="AN63" s="655" t="s">
        <v>24</v>
      </c>
      <c r="AO63" s="656" t="s">
        <v>24</v>
      </c>
      <c r="AP63" s="657" t="s">
        <v>24</v>
      </c>
      <c r="AQ63" s="658" t="s">
        <v>24</v>
      </c>
      <c r="AR63" s="659" t="s">
        <v>24</v>
      </c>
      <c r="AS63" s="660" t="s">
        <v>24</v>
      </c>
      <c r="AT63" s="661" t="s">
        <v>24</v>
      </c>
      <c r="AU63" s="662" t="s">
        <v>24</v>
      </c>
      <c r="AV63" s="663" t="s">
        <v>24</v>
      </c>
      <c r="AW63" s="664" t="s">
        <v>24</v>
      </c>
      <c r="AX63" s="665" t="s">
        <v>24</v>
      </c>
      <c r="AY63" s="666" t="s">
        <v>24</v>
      </c>
      <c r="AZ63" s="667" t="s">
        <v>24</v>
      </c>
      <c r="BA63" s="668" t="s">
        <v>24</v>
      </c>
      <c r="BB63" s="669" t="s">
        <v>24</v>
      </c>
      <c r="BC63" s="670" t="s">
        <v>24</v>
      </c>
      <c r="BD63" s="671" t="s">
        <v>24</v>
      </c>
    </row>
    <row r="64" spans="1:56" ht="12.75">
      <c r="A64" s="675">
        <f>HYPERLINK("http://www.congressweb.com/nrln/bills/detail/id/19775","H.R.4029: Pension Accountability Act  ")</f>
        <v>0</v>
      </c>
      <c r="B64" s="676" t="s">
        <v>23</v>
      </c>
      <c r="C64" s="677" t="s">
        <v>0</v>
      </c>
      <c r="D64" s="678" t="s">
        <v>24</v>
      </c>
      <c r="E64" s="679" t="s">
        <v>24</v>
      </c>
      <c r="F64" s="731" t="s">
        <v>21</v>
      </c>
      <c r="G64" s="681" t="s">
        <v>24</v>
      </c>
      <c r="H64" s="682" t="s">
        <v>24</v>
      </c>
      <c r="I64" s="683" t="s">
        <v>24</v>
      </c>
      <c r="J64" s="684" t="s">
        <v>24</v>
      </c>
      <c r="K64" s="685" t="s">
        <v>24</v>
      </c>
      <c r="L64" s="686" t="s">
        <v>24</v>
      </c>
      <c r="M64" s="687" t="s">
        <v>24</v>
      </c>
      <c r="N64" s="688" t="s">
        <v>24</v>
      </c>
      <c r="O64" s="689" t="s">
        <v>24</v>
      </c>
      <c r="P64" s="690" t="s">
        <v>24</v>
      </c>
      <c r="Q64" s="691" t="s">
        <v>24</v>
      </c>
      <c r="R64" s="692" t="s">
        <v>24</v>
      </c>
      <c r="S64" s="693" t="s">
        <v>24</v>
      </c>
      <c r="T64" s="694" t="s">
        <v>24</v>
      </c>
      <c r="U64" s="695" t="s">
        <v>24</v>
      </c>
      <c r="V64" s="696" t="s">
        <v>24</v>
      </c>
      <c r="W64" s="697" t="s">
        <v>24</v>
      </c>
      <c r="X64" s="698" t="s">
        <v>24</v>
      </c>
      <c r="Y64" s="699" t="s">
        <v>24</v>
      </c>
      <c r="Z64" s="700" t="s">
        <v>24</v>
      </c>
      <c r="AA64" s="701" t="s">
        <v>24</v>
      </c>
      <c r="AB64" s="702" t="s">
        <v>24</v>
      </c>
      <c r="AC64" s="703" t="s">
        <v>24</v>
      </c>
      <c r="AD64" s="704" t="s">
        <v>24</v>
      </c>
      <c r="AE64" s="705" t="s">
        <v>24</v>
      </c>
      <c r="AF64" s="706" t="s">
        <v>24</v>
      </c>
      <c r="AG64" s="707" t="s">
        <v>24</v>
      </c>
      <c r="AH64" s="732" t="s">
        <v>21</v>
      </c>
      <c r="AI64" s="709" t="s">
        <v>24</v>
      </c>
      <c r="AJ64" s="710" t="s">
        <v>24</v>
      </c>
      <c r="AK64" s="711" t="s">
        <v>24</v>
      </c>
      <c r="AL64" s="712" t="s">
        <v>24</v>
      </c>
      <c r="AM64" s="713" t="s">
        <v>24</v>
      </c>
      <c r="AN64" s="714" t="s">
        <v>24</v>
      </c>
      <c r="AO64" s="715" t="s">
        <v>24</v>
      </c>
      <c r="AP64" s="716" t="s">
        <v>24</v>
      </c>
      <c r="AQ64" s="717" t="s">
        <v>24</v>
      </c>
      <c r="AR64" s="718" t="s">
        <v>24</v>
      </c>
      <c r="AS64" s="719" t="s">
        <v>24</v>
      </c>
      <c r="AT64" s="720" t="s">
        <v>24</v>
      </c>
      <c r="AU64" s="721" t="s">
        <v>24</v>
      </c>
      <c r="AV64" s="722" t="s">
        <v>24</v>
      </c>
      <c r="AW64" s="723" t="s">
        <v>24</v>
      </c>
      <c r="AX64" s="724" t="s">
        <v>24</v>
      </c>
      <c r="AY64" s="725" t="s">
        <v>24</v>
      </c>
      <c r="AZ64" s="726" t="s">
        <v>24</v>
      </c>
      <c r="BA64" s="727" t="s">
        <v>24</v>
      </c>
      <c r="BB64" s="728" t="s">
        <v>24</v>
      </c>
      <c r="BC64" s="729" t="s">
        <v>24</v>
      </c>
      <c r="BD64" s="730" t="s">
        <v>24</v>
      </c>
    </row>
    <row r="65" spans="1:56" ht="12.75">
      <c r="A65" s="734">
        <f>HYPERLINK("http://www.congressweb.com/nrln/bills/detail/id/19666","H.R.3779: To restrict the inclusion of social security account numbers on documents sent by mail by the Federal Government, and for other purposes. ")</f>
        <v>0</v>
      </c>
      <c r="B65" s="735" t="s">
        <v>23</v>
      </c>
      <c r="C65" s="736" t="s">
        <v>0</v>
      </c>
      <c r="D65" s="790" t="s">
        <v>21</v>
      </c>
      <c r="E65" s="738" t="s">
        <v>24</v>
      </c>
      <c r="F65" s="739" t="s">
        <v>24</v>
      </c>
      <c r="G65" s="791" t="s">
        <v>21</v>
      </c>
      <c r="H65" s="741" t="s">
        <v>24</v>
      </c>
      <c r="I65" s="742" t="s">
        <v>24</v>
      </c>
      <c r="J65" s="743" t="s">
        <v>24</v>
      </c>
      <c r="K65" s="792" t="s">
        <v>21</v>
      </c>
      <c r="L65" s="745" t="s">
        <v>24</v>
      </c>
      <c r="M65" s="793" t="s">
        <v>21</v>
      </c>
      <c r="N65" s="794" t="s">
        <v>21</v>
      </c>
      <c r="O65" s="748" t="s">
        <v>24</v>
      </c>
      <c r="P65" s="749" t="s">
        <v>24</v>
      </c>
      <c r="Q65" s="750" t="s">
        <v>24</v>
      </c>
      <c r="R65" s="795" t="s">
        <v>21</v>
      </c>
      <c r="S65" s="796" t="s">
        <v>21</v>
      </c>
      <c r="T65" s="797" t="s">
        <v>21</v>
      </c>
      <c r="U65" s="754" t="s">
        <v>24</v>
      </c>
      <c r="V65" s="755" t="s">
        <v>24</v>
      </c>
      <c r="W65" s="798" t="s">
        <v>21</v>
      </c>
      <c r="X65" s="799" t="s">
        <v>21</v>
      </c>
      <c r="Y65" s="800" t="s">
        <v>21</v>
      </c>
      <c r="Z65" s="759" t="s">
        <v>24</v>
      </c>
      <c r="AA65" s="760" t="s">
        <v>24</v>
      </c>
      <c r="AB65" s="801" t="s">
        <v>21</v>
      </c>
      <c r="AC65" s="762" t="s">
        <v>24</v>
      </c>
      <c r="AD65" s="763" t="s">
        <v>24</v>
      </c>
      <c r="AE65" s="764" t="s">
        <v>24</v>
      </c>
      <c r="AF65" s="765" t="s">
        <v>24</v>
      </c>
      <c r="AG65" s="766" t="s">
        <v>24</v>
      </c>
      <c r="AH65" s="767" t="s">
        <v>24</v>
      </c>
      <c r="AI65" s="768" t="s">
        <v>24</v>
      </c>
      <c r="AJ65" s="769" t="s">
        <v>24</v>
      </c>
      <c r="AK65" s="770" t="s">
        <v>24</v>
      </c>
      <c r="AL65" s="771" t="s">
        <v>24</v>
      </c>
      <c r="AM65" s="772" t="s">
        <v>24</v>
      </c>
      <c r="AN65" s="773" t="s">
        <v>24</v>
      </c>
      <c r="AO65" s="774" t="s">
        <v>24</v>
      </c>
      <c r="AP65" s="802" t="s">
        <v>21</v>
      </c>
      <c r="AQ65" s="776" t="s">
        <v>24</v>
      </c>
      <c r="AR65" s="777" t="s">
        <v>24</v>
      </c>
      <c r="AS65" s="803" t="s">
        <v>21</v>
      </c>
      <c r="AT65" s="779" t="s">
        <v>24</v>
      </c>
      <c r="AU65" s="780" t="s">
        <v>24</v>
      </c>
      <c r="AV65" s="804" t="s">
        <v>21</v>
      </c>
      <c r="AW65" s="782" t="s">
        <v>24</v>
      </c>
      <c r="AX65" s="805" t="s">
        <v>21</v>
      </c>
      <c r="AY65" s="784" t="s">
        <v>24</v>
      </c>
      <c r="AZ65" s="785" t="s">
        <v>24</v>
      </c>
      <c r="BA65" s="786" t="s">
        <v>24</v>
      </c>
      <c r="BB65" s="806" t="s">
        <v>21</v>
      </c>
      <c r="BC65" s="807" t="s">
        <v>21</v>
      </c>
      <c r="BD65" s="789" t="s">
        <v>24</v>
      </c>
    </row>
    <row r="66" spans="1:56" ht="12.75">
      <c r="A66" s="809">
        <f>HYPERLINK("http://www.congressweb.com/nrln/bills/detail/id/19710","H.R.3696: Medicare Premium Fairness Act of 2015")</f>
        <v>0</v>
      </c>
      <c r="B66" s="810" t="s">
        <v>23</v>
      </c>
      <c r="C66" s="811" t="s">
        <v>0</v>
      </c>
      <c r="D66" s="812" t="s">
        <v>24</v>
      </c>
      <c r="E66" s="813" t="s">
        <v>24</v>
      </c>
      <c r="F66" s="865" t="s">
        <v>21</v>
      </c>
      <c r="G66" s="815" t="s">
        <v>24</v>
      </c>
      <c r="H66" s="866" t="s">
        <v>21</v>
      </c>
      <c r="I66" s="867" t="s">
        <v>21</v>
      </c>
      <c r="J66" s="868" t="s">
        <v>21</v>
      </c>
      <c r="K66" s="819" t="s">
        <v>24</v>
      </c>
      <c r="L66" s="820" t="s">
        <v>24</v>
      </c>
      <c r="M66" s="821" t="s">
        <v>24</v>
      </c>
      <c r="N66" s="869" t="s">
        <v>21</v>
      </c>
      <c r="O66" s="823" t="s">
        <v>24</v>
      </c>
      <c r="P66" s="870" t="s">
        <v>21</v>
      </c>
      <c r="Q66" s="825" t="s">
        <v>24</v>
      </c>
      <c r="R66" s="826" t="s">
        <v>24</v>
      </c>
      <c r="S66" s="827" t="s">
        <v>24</v>
      </c>
      <c r="T66" s="828" t="s">
        <v>24</v>
      </c>
      <c r="U66" s="871" t="s">
        <v>21</v>
      </c>
      <c r="V66" s="872" t="s">
        <v>21</v>
      </c>
      <c r="W66" s="831" t="s">
        <v>24</v>
      </c>
      <c r="X66" s="832" t="s">
        <v>24</v>
      </c>
      <c r="Y66" s="833" t="s">
        <v>24</v>
      </c>
      <c r="Z66" s="834" t="s">
        <v>24</v>
      </c>
      <c r="AA66" s="873" t="s">
        <v>21</v>
      </c>
      <c r="AB66" s="836" t="s">
        <v>24</v>
      </c>
      <c r="AC66" s="874" t="s">
        <v>21</v>
      </c>
      <c r="AD66" s="875" t="s">
        <v>21</v>
      </c>
      <c r="AE66" s="839" t="s">
        <v>24</v>
      </c>
      <c r="AF66" s="876" t="s">
        <v>21</v>
      </c>
      <c r="AG66" s="841" t="s">
        <v>24</v>
      </c>
      <c r="AH66" s="877" t="s">
        <v>21</v>
      </c>
      <c r="AI66" s="878" t="s">
        <v>21</v>
      </c>
      <c r="AJ66" s="879" t="s">
        <v>21</v>
      </c>
      <c r="AK66" s="880" t="s">
        <v>21</v>
      </c>
      <c r="AL66" s="846" t="s">
        <v>24</v>
      </c>
      <c r="AM66" s="847" t="s">
        <v>24</v>
      </c>
      <c r="AN66" s="848" t="s">
        <v>24</v>
      </c>
      <c r="AO66" s="881" t="s">
        <v>21</v>
      </c>
      <c r="AP66" s="850" t="s">
        <v>24</v>
      </c>
      <c r="AQ66" s="851" t="s">
        <v>24</v>
      </c>
      <c r="AR66" s="882" t="s">
        <v>21</v>
      </c>
      <c r="AS66" s="853" t="s">
        <v>24</v>
      </c>
      <c r="AT66" s="883" t="s">
        <v>21</v>
      </c>
      <c r="AU66" s="855" t="s">
        <v>24</v>
      </c>
      <c r="AV66" s="856" t="s">
        <v>24</v>
      </c>
      <c r="AW66" s="857" t="s">
        <v>24</v>
      </c>
      <c r="AX66" s="884" t="s">
        <v>21</v>
      </c>
      <c r="AY66" s="859" t="s">
        <v>24</v>
      </c>
      <c r="AZ66" s="860" t="s">
        <v>24</v>
      </c>
      <c r="BA66" s="861" t="s">
        <v>24</v>
      </c>
      <c r="BB66" s="862" t="s">
        <v>24</v>
      </c>
      <c r="BC66" s="863" t="s">
        <v>24</v>
      </c>
      <c r="BD66" s="864" t="s">
        <v>24</v>
      </c>
    </row>
    <row r="67" spans="1:56" ht="12.75">
      <c r="A67" s="886">
        <f>HYPERLINK("http://www.congressweb.com/nrln/bills/detail/id/19477","H.R.3513: Prescription Drug Affordability Act of 2015")</f>
        <v>0</v>
      </c>
      <c r="B67" s="887" t="s">
        <v>23</v>
      </c>
      <c r="C67" s="888" t="s">
        <v>20</v>
      </c>
      <c r="D67" s="889" t="s">
        <v>24</v>
      </c>
      <c r="E67" s="942" t="s">
        <v>21</v>
      </c>
      <c r="F67" s="943" t="s">
        <v>21</v>
      </c>
      <c r="G67" s="892" t="s">
        <v>24</v>
      </c>
      <c r="H67" s="893" t="s">
        <v>24</v>
      </c>
      <c r="I67" s="894" t="s">
        <v>24</v>
      </c>
      <c r="J67" s="895" t="s">
        <v>24</v>
      </c>
      <c r="K67" s="896" t="s">
        <v>24</v>
      </c>
      <c r="L67" s="897" t="s">
        <v>24</v>
      </c>
      <c r="M67" s="898" t="s">
        <v>24</v>
      </c>
      <c r="N67" s="944" t="s">
        <v>21</v>
      </c>
      <c r="O67" s="900" t="s">
        <v>24</v>
      </c>
      <c r="P67" s="901" t="s">
        <v>24</v>
      </c>
      <c r="Q67" s="902" t="s">
        <v>24</v>
      </c>
      <c r="R67" s="903" t="s">
        <v>24</v>
      </c>
      <c r="S67" s="904" t="s">
        <v>24</v>
      </c>
      <c r="T67" s="945" t="s">
        <v>21</v>
      </c>
      <c r="U67" s="906" t="s">
        <v>24</v>
      </c>
      <c r="V67" s="907" t="s">
        <v>24</v>
      </c>
      <c r="W67" s="908" t="s">
        <v>24</v>
      </c>
      <c r="X67" s="909" t="s">
        <v>24</v>
      </c>
      <c r="Y67" s="910" t="s">
        <v>24</v>
      </c>
      <c r="Z67" s="911" t="s">
        <v>24</v>
      </c>
      <c r="AA67" s="912" t="s">
        <v>24</v>
      </c>
      <c r="AB67" s="913" t="s">
        <v>24</v>
      </c>
      <c r="AC67" s="914" t="s">
        <v>24</v>
      </c>
      <c r="AD67" s="915" t="s">
        <v>24</v>
      </c>
      <c r="AE67" s="916" t="s">
        <v>24</v>
      </c>
      <c r="AF67" s="917" t="s">
        <v>24</v>
      </c>
      <c r="AG67" s="918" t="s">
        <v>24</v>
      </c>
      <c r="AH67" s="919" t="s">
        <v>24</v>
      </c>
      <c r="AI67" s="920" t="s">
        <v>24</v>
      </c>
      <c r="AJ67" s="921" t="s">
        <v>24</v>
      </c>
      <c r="AK67" s="922" t="s">
        <v>24</v>
      </c>
      <c r="AL67" s="923" t="s">
        <v>24</v>
      </c>
      <c r="AM67" s="924" t="s">
        <v>24</v>
      </c>
      <c r="AN67" s="925" t="s">
        <v>24</v>
      </c>
      <c r="AO67" s="926" t="s">
        <v>24</v>
      </c>
      <c r="AP67" s="927" t="s">
        <v>24</v>
      </c>
      <c r="AQ67" s="928" t="s">
        <v>24</v>
      </c>
      <c r="AR67" s="929" t="s">
        <v>24</v>
      </c>
      <c r="AS67" s="930" t="s">
        <v>24</v>
      </c>
      <c r="AT67" s="931" t="s">
        <v>24</v>
      </c>
      <c r="AU67" s="932" t="s">
        <v>24</v>
      </c>
      <c r="AV67" s="933" t="s">
        <v>24</v>
      </c>
      <c r="AW67" s="934" t="s">
        <v>24</v>
      </c>
      <c r="AX67" s="935" t="s">
        <v>24</v>
      </c>
      <c r="AY67" s="936" t="s">
        <v>24</v>
      </c>
      <c r="AZ67" s="937" t="s">
        <v>24</v>
      </c>
      <c r="BA67" s="938" t="s">
        <v>24</v>
      </c>
      <c r="BB67" s="939" t="s">
        <v>24</v>
      </c>
      <c r="BC67" s="940" t="s">
        <v>24</v>
      </c>
      <c r="BD67" s="941" t="s">
        <v>24</v>
      </c>
    </row>
    <row r="68" spans="1:56" ht="12.75">
      <c r="A68" s="947">
        <f>HYPERLINK("http://www.congressweb.com/nrln/bills/detail/id/19298","H.R.3339: Protecting Access to Lifesaving Screenings Act (PALS Act)")</f>
        <v>0</v>
      </c>
      <c r="B68" s="948" t="s">
        <v>136</v>
      </c>
      <c r="C68" s="949" t="s">
        <v>0</v>
      </c>
      <c r="D68" s="950" t="s">
        <v>24</v>
      </c>
      <c r="E68" s="951" t="s">
        <v>24</v>
      </c>
      <c r="F68" s="952" t="s">
        <v>24</v>
      </c>
      <c r="G68" s="953" t="s">
        <v>24</v>
      </c>
      <c r="H68" s="954" t="s">
        <v>24</v>
      </c>
      <c r="I68" s="955" t="s">
        <v>24</v>
      </c>
      <c r="J68" s="956" t="s">
        <v>24</v>
      </c>
      <c r="K68" s="957" t="s">
        <v>24</v>
      </c>
      <c r="L68" s="958" t="s">
        <v>24</v>
      </c>
      <c r="M68" s="959" t="s">
        <v>24</v>
      </c>
      <c r="N68" s="960" t="s">
        <v>24</v>
      </c>
      <c r="O68" s="961" t="s">
        <v>24</v>
      </c>
      <c r="P68" s="962" t="s">
        <v>24</v>
      </c>
      <c r="Q68" s="963" t="s">
        <v>24</v>
      </c>
      <c r="R68" s="964" t="s">
        <v>24</v>
      </c>
      <c r="S68" s="965" t="s">
        <v>24</v>
      </c>
      <c r="T68" s="966" t="s">
        <v>24</v>
      </c>
      <c r="U68" s="967" t="s">
        <v>24</v>
      </c>
      <c r="V68" s="968" t="s">
        <v>24</v>
      </c>
      <c r="W68" s="969" t="s">
        <v>24</v>
      </c>
      <c r="X68" s="970" t="s">
        <v>24</v>
      </c>
      <c r="Y68" s="971" t="s">
        <v>24</v>
      </c>
      <c r="Z68" s="972" t="s">
        <v>24</v>
      </c>
      <c r="AA68" s="973" t="s">
        <v>24</v>
      </c>
      <c r="AB68" s="974" t="s">
        <v>24</v>
      </c>
      <c r="AC68" s="975" t="s">
        <v>24</v>
      </c>
      <c r="AD68" s="976" t="s">
        <v>24</v>
      </c>
      <c r="AE68" s="977" t="s">
        <v>24</v>
      </c>
      <c r="AF68" s="978" t="s">
        <v>24</v>
      </c>
      <c r="AG68" s="979" t="s">
        <v>24</v>
      </c>
      <c r="AH68" s="980" t="s">
        <v>24</v>
      </c>
      <c r="AI68" s="981" t="s">
        <v>24</v>
      </c>
      <c r="AJ68" s="982" t="s">
        <v>24</v>
      </c>
      <c r="AK68" s="983" t="s">
        <v>24</v>
      </c>
      <c r="AL68" s="984" t="s">
        <v>24</v>
      </c>
      <c r="AM68" s="985" t="s">
        <v>24</v>
      </c>
      <c r="AN68" s="986" t="s">
        <v>24</v>
      </c>
      <c r="AO68" s="987" t="s">
        <v>24</v>
      </c>
      <c r="AP68" s="988" t="s">
        <v>24</v>
      </c>
      <c r="AQ68" s="989" t="s">
        <v>24</v>
      </c>
      <c r="AR68" s="990" t="s">
        <v>24</v>
      </c>
      <c r="AS68" s="991" t="s">
        <v>24</v>
      </c>
      <c r="AT68" s="992" t="s">
        <v>24</v>
      </c>
      <c r="AU68" s="993" t="s">
        <v>24</v>
      </c>
      <c r="AV68" s="994" t="s">
        <v>24</v>
      </c>
      <c r="AW68" s="995" t="s">
        <v>24</v>
      </c>
      <c r="AX68" s="996" t="s">
        <v>24</v>
      </c>
      <c r="AY68" s="997" t="s">
        <v>24</v>
      </c>
      <c r="AZ68" s="998" t="s">
        <v>24</v>
      </c>
      <c r="BA68" s="999" t="s">
        <v>24</v>
      </c>
      <c r="BB68" s="1000" t="s">
        <v>24</v>
      </c>
      <c r="BC68" s="1001" t="s">
        <v>24</v>
      </c>
      <c r="BD68" s="1002" t="s">
        <v>24</v>
      </c>
    </row>
    <row r="69" spans="1:56" ht="12.75">
      <c r="A69" s="1004">
        <f>HYPERLINK("http://www.congressweb.com/nrln/bills/detail/id/19306","H.R.3261: Medicare Prescription Drug Savings and Choice Act of 2015")</f>
        <v>0</v>
      </c>
      <c r="B69" s="1005" t="s">
        <v>23</v>
      </c>
      <c r="C69" s="1006" t="s">
        <v>20</v>
      </c>
      <c r="D69" s="1007" t="s">
        <v>24</v>
      </c>
      <c r="E69" s="1008" t="s">
        <v>24</v>
      </c>
      <c r="F69" s="1009" t="s">
        <v>24</v>
      </c>
      <c r="G69" s="1010" t="s">
        <v>24</v>
      </c>
      <c r="H69" s="1011" t="s">
        <v>24</v>
      </c>
      <c r="I69" s="1012" t="s">
        <v>24</v>
      </c>
      <c r="J69" s="1013" t="s">
        <v>24</v>
      </c>
      <c r="K69" s="1014" t="s">
        <v>24</v>
      </c>
      <c r="L69" s="1015" t="s">
        <v>24</v>
      </c>
      <c r="M69" s="1016" t="s">
        <v>24</v>
      </c>
      <c r="N69" s="1017" t="s">
        <v>24</v>
      </c>
      <c r="O69" s="1018" t="s">
        <v>24</v>
      </c>
      <c r="P69" s="1019" t="s">
        <v>24</v>
      </c>
      <c r="Q69" s="1020" t="s">
        <v>24</v>
      </c>
      <c r="R69" s="1021" t="s">
        <v>24</v>
      </c>
      <c r="S69" s="1022" t="s">
        <v>24</v>
      </c>
      <c r="T69" s="1023" t="s">
        <v>24</v>
      </c>
      <c r="U69" s="1024" t="s">
        <v>24</v>
      </c>
      <c r="V69" s="1025" t="s">
        <v>24</v>
      </c>
      <c r="W69" s="1060" t="s">
        <v>21</v>
      </c>
      <c r="X69" s="1027" t="s">
        <v>24</v>
      </c>
      <c r="Y69" s="1028" t="s">
        <v>24</v>
      </c>
      <c r="Z69" s="1029" t="s">
        <v>24</v>
      </c>
      <c r="AA69" s="1030" t="s">
        <v>24</v>
      </c>
      <c r="AB69" s="1031" t="s">
        <v>24</v>
      </c>
      <c r="AC69" s="1032" t="s">
        <v>24</v>
      </c>
      <c r="AD69" s="1033" t="s">
        <v>24</v>
      </c>
      <c r="AE69" s="1034" t="s">
        <v>24</v>
      </c>
      <c r="AF69" s="1035" t="s">
        <v>24</v>
      </c>
      <c r="AG69" s="1036" t="s">
        <v>24</v>
      </c>
      <c r="AH69" s="1037" t="s">
        <v>24</v>
      </c>
      <c r="AI69" s="1038" t="s">
        <v>24</v>
      </c>
      <c r="AJ69" s="1039" t="s">
        <v>24</v>
      </c>
      <c r="AK69" s="1040" t="s">
        <v>24</v>
      </c>
      <c r="AL69" s="1041" t="s">
        <v>24</v>
      </c>
      <c r="AM69" s="1042" t="s">
        <v>24</v>
      </c>
      <c r="AN69" s="1043" t="s">
        <v>24</v>
      </c>
      <c r="AO69" s="1044" t="s">
        <v>24</v>
      </c>
      <c r="AP69" s="1045" t="s">
        <v>24</v>
      </c>
      <c r="AQ69" s="1046" t="s">
        <v>24</v>
      </c>
      <c r="AR69" s="1061" t="s">
        <v>21</v>
      </c>
      <c r="AS69" s="1048" t="s">
        <v>24</v>
      </c>
      <c r="AT69" s="1049" t="s">
        <v>24</v>
      </c>
      <c r="AU69" s="1050" t="s">
        <v>24</v>
      </c>
      <c r="AV69" s="1051" t="s">
        <v>24</v>
      </c>
      <c r="AW69" s="1052" t="s">
        <v>24</v>
      </c>
      <c r="AX69" s="1053" t="s">
        <v>24</v>
      </c>
      <c r="AY69" s="1054" t="s">
        <v>24</v>
      </c>
      <c r="AZ69" s="1055" t="s">
        <v>24</v>
      </c>
      <c r="BA69" s="1056" t="s">
        <v>24</v>
      </c>
      <c r="BB69" s="1057" t="s">
        <v>24</v>
      </c>
      <c r="BC69" s="1058" t="s">
        <v>24</v>
      </c>
      <c r="BD69" s="1059" t="s">
        <v>24</v>
      </c>
    </row>
    <row r="70" spans="1:56" ht="12.75">
      <c r="A70" s="1063">
        <f>HYPERLINK("http://www.congressweb.com/nrln/bills/detail/id/19305","H.R.3243: To amend title XI of the Social Security Act to clarify waiver authority regarding programs of all-inclusive care for the elderly (PACE programs)")</f>
        <v>0</v>
      </c>
      <c r="B70" s="1064" t="s">
        <v>23</v>
      </c>
      <c r="C70" s="1065" t="s">
        <v>0</v>
      </c>
      <c r="D70" s="1066" t="s">
        <v>24</v>
      </c>
      <c r="E70" s="1067" t="s">
        <v>24</v>
      </c>
      <c r="F70" s="1068" t="s">
        <v>24</v>
      </c>
      <c r="G70" s="1069" t="s">
        <v>24</v>
      </c>
      <c r="H70" s="1070" t="s">
        <v>24</v>
      </c>
      <c r="I70" s="1119" t="s">
        <v>21</v>
      </c>
      <c r="J70" s="1072" t="s">
        <v>24</v>
      </c>
      <c r="K70" s="1073" t="s">
        <v>24</v>
      </c>
      <c r="L70" s="1074" t="s">
        <v>24</v>
      </c>
      <c r="M70" s="1075" t="s">
        <v>24</v>
      </c>
      <c r="N70" s="1120" t="s">
        <v>21</v>
      </c>
      <c r="O70" s="1077" t="s">
        <v>24</v>
      </c>
      <c r="P70" s="1078" t="s">
        <v>24</v>
      </c>
      <c r="Q70" s="1079" t="s">
        <v>24</v>
      </c>
      <c r="R70" s="1080" t="s">
        <v>24</v>
      </c>
      <c r="S70" s="1081" t="s">
        <v>24</v>
      </c>
      <c r="T70" s="1082" t="s">
        <v>24</v>
      </c>
      <c r="U70" s="1083" t="s">
        <v>24</v>
      </c>
      <c r="V70" s="1084" t="s">
        <v>24</v>
      </c>
      <c r="W70" s="1085" t="s">
        <v>24</v>
      </c>
      <c r="X70" s="1086" t="s">
        <v>24</v>
      </c>
      <c r="Y70" s="1087" t="s">
        <v>24</v>
      </c>
      <c r="Z70" s="1088" t="s">
        <v>24</v>
      </c>
      <c r="AA70" s="1089" t="s">
        <v>24</v>
      </c>
      <c r="AB70" s="1090" t="s">
        <v>24</v>
      </c>
      <c r="AC70" s="1091" t="s">
        <v>24</v>
      </c>
      <c r="AD70" s="1092" t="s">
        <v>24</v>
      </c>
      <c r="AE70" s="1093" t="s">
        <v>24</v>
      </c>
      <c r="AF70" s="1094" t="s">
        <v>24</v>
      </c>
      <c r="AG70" s="1095" t="s">
        <v>24</v>
      </c>
      <c r="AH70" s="1096" t="s">
        <v>24</v>
      </c>
      <c r="AI70" s="1097" t="s">
        <v>24</v>
      </c>
      <c r="AJ70" s="1098" t="s">
        <v>24</v>
      </c>
      <c r="AK70" s="1099" t="s">
        <v>24</v>
      </c>
      <c r="AL70" s="1100" t="s">
        <v>24</v>
      </c>
      <c r="AM70" s="1101" t="s">
        <v>24</v>
      </c>
      <c r="AN70" s="1102" t="s">
        <v>24</v>
      </c>
      <c r="AO70" s="1103" t="s">
        <v>24</v>
      </c>
      <c r="AP70" s="1104" t="s">
        <v>24</v>
      </c>
      <c r="AQ70" s="1121" t="s">
        <v>21</v>
      </c>
      <c r="AR70" s="1106" t="s">
        <v>24</v>
      </c>
      <c r="AS70" s="1107" t="s">
        <v>24</v>
      </c>
      <c r="AT70" s="1108" t="s">
        <v>24</v>
      </c>
      <c r="AU70" s="1109" t="s">
        <v>24</v>
      </c>
      <c r="AV70" s="1110" t="s">
        <v>24</v>
      </c>
      <c r="AW70" s="1111" t="s">
        <v>24</v>
      </c>
      <c r="AX70" s="1112" t="s">
        <v>24</v>
      </c>
      <c r="AY70" s="1113" t="s">
        <v>24</v>
      </c>
      <c r="AZ70" s="1114" t="s">
        <v>24</v>
      </c>
      <c r="BA70" s="1115" t="s">
        <v>24</v>
      </c>
      <c r="BB70" s="1116" t="s">
        <v>24</v>
      </c>
      <c r="BC70" s="1117" t="s">
        <v>24</v>
      </c>
      <c r="BD70" s="1118" t="s">
        <v>24</v>
      </c>
    </row>
    <row r="71" spans="1:56" ht="12.75">
      <c r="A71" s="1123">
        <f>HYPERLINK("http://www.congressweb.com/nrln/bills/detail/id/19243","H.R.3061: Medicare Prescription Drug Price Negotiation Act of 2015")</f>
        <v>0</v>
      </c>
      <c r="B71" s="1124" t="s">
        <v>23</v>
      </c>
      <c r="C71" s="1125" t="s">
        <v>20</v>
      </c>
      <c r="D71" s="1126" t="s">
        <v>24</v>
      </c>
      <c r="E71" s="1179" t="s">
        <v>21</v>
      </c>
      <c r="F71" s="1180" t="s">
        <v>21</v>
      </c>
      <c r="G71" s="1129" t="s">
        <v>24</v>
      </c>
      <c r="H71" s="1130" t="s">
        <v>24</v>
      </c>
      <c r="I71" s="1131" t="s">
        <v>24</v>
      </c>
      <c r="J71" s="1132" t="s">
        <v>24</v>
      </c>
      <c r="K71" s="1133" t="s">
        <v>24</v>
      </c>
      <c r="L71" s="1134" t="s">
        <v>24</v>
      </c>
      <c r="M71" s="1135" t="s">
        <v>24</v>
      </c>
      <c r="N71" s="1181" t="s">
        <v>21</v>
      </c>
      <c r="O71" s="1137" t="s">
        <v>24</v>
      </c>
      <c r="P71" s="1138" t="s">
        <v>24</v>
      </c>
      <c r="Q71" s="1139" t="s">
        <v>24</v>
      </c>
      <c r="R71" s="1182" t="s">
        <v>21</v>
      </c>
      <c r="S71" s="1141" t="s">
        <v>24</v>
      </c>
      <c r="T71" s="1142" t="s">
        <v>24</v>
      </c>
      <c r="U71" s="1143" t="s">
        <v>24</v>
      </c>
      <c r="V71" s="1183" t="s">
        <v>21</v>
      </c>
      <c r="W71" s="1145" t="s">
        <v>24</v>
      </c>
      <c r="X71" s="1146" t="s">
        <v>24</v>
      </c>
      <c r="Y71" s="1147" t="s">
        <v>24</v>
      </c>
      <c r="Z71" s="1148" t="s">
        <v>24</v>
      </c>
      <c r="AA71" s="1149" t="s">
        <v>24</v>
      </c>
      <c r="AB71" s="1150" t="s">
        <v>24</v>
      </c>
      <c r="AC71" s="1151" t="s">
        <v>24</v>
      </c>
      <c r="AD71" s="1152" t="s">
        <v>24</v>
      </c>
      <c r="AE71" s="1153" t="s">
        <v>24</v>
      </c>
      <c r="AF71" s="1154" t="s">
        <v>24</v>
      </c>
      <c r="AG71" s="1155" t="s">
        <v>24</v>
      </c>
      <c r="AH71" s="1156" t="s">
        <v>24</v>
      </c>
      <c r="AI71" s="1157" t="s">
        <v>24</v>
      </c>
      <c r="AJ71" s="1158" t="s">
        <v>24</v>
      </c>
      <c r="AK71" s="1159" t="s">
        <v>24</v>
      </c>
      <c r="AL71" s="1160" t="s">
        <v>24</v>
      </c>
      <c r="AM71" s="1161" t="s">
        <v>24</v>
      </c>
      <c r="AN71" s="1162" t="s">
        <v>24</v>
      </c>
      <c r="AO71" s="1163" t="s">
        <v>24</v>
      </c>
      <c r="AP71" s="1164" t="s">
        <v>24</v>
      </c>
      <c r="AQ71" s="1165" t="s">
        <v>24</v>
      </c>
      <c r="AR71" s="1184" t="s">
        <v>21</v>
      </c>
      <c r="AS71" s="1167" t="s">
        <v>24</v>
      </c>
      <c r="AT71" s="1168" t="s">
        <v>24</v>
      </c>
      <c r="AU71" s="1169" t="s">
        <v>24</v>
      </c>
      <c r="AV71" s="1170" t="s">
        <v>24</v>
      </c>
      <c r="AW71" s="1171" t="s">
        <v>24</v>
      </c>
      <c r="AX71" s="1172" t="s">
        <v>24</v>
      </c>
      <c r="AY71" s="1173" t="s">
        <v>24</v>
      </c>
      <c r="AZ71" s="1174" t="s">
        <v>24</v>
      </c>
      <c r="BA71" s="1175" t="s">
        <v>24</v>
      </c>
      <c r="BB71" s="1176" t="s">
        <v>24</v>
      </c>
      <c r="BC71" s="1177" t="s">
        <v>24</v>
      </c>
      <c r="BD71" s="1178" t="s">
        <v>24</v>
      </c>
    </row>
    <row r="72" spans="1:56" ht="12.75">
      <c r="A72" s="1186">
        <f>HYPERLINK("http://www.congressweb.com/nrln/bills/detail/id/19165","H.R.2878: To provide for the extension of the enforcement instruction on supervision requirements for outpatient therapeutic services in critical access and small rural hospitals through 2015")</f>
        <v>0</v>
      </c>
      <c r="B72" s="1187" t="s">
        <v>23</v>
      </c>
      <c r="C72" s="1188" t="s">
        <v>0</v>
      </c>
      <c r="D72" s="1189" t="s">
        <v>24</v>
      </c>
      <c r="E72" s="1190" t="s">
        <v>24</v>
      </c>
      <c r="F72" s="1191" t="s">
        <v>24</v>
      </c>
      <c r="G72" s="1192" t="s">
        <v>24</v>
      </c>
      <c r="H72" s="1193" t="s">
        <v>24</v>
      </c>
      <c r="I72" s="1194" t="s">
        <v>24</v>
      </c>
      <c r="J72" s="1195" t="s">
        <v>24</v>
      </c>
      <c r="K72" s="1196" t="s">
        <v>24</v>
      </c>
      <c r="L72" s="1197" t="s">
        <v>24</v>
      </c>
      <c r="M72" s="1198" t="s">
        <v>24</v>
      </c>
      <c r="N72" s="1199" t="s">
        <v>24</v>
      </c>
      <c r="O72" s="1200" t="s">
        <v>24</v>
      </c>
      <c r="P72" s="1201" t="s">
        <v>24</v>
      </c>
      <c r="Q72" s="1202" t="s">
        <v>24</v>
      </c>
      <c r="R72" s="1203" t="s">
        <v>24</v>
      </c>
      <c r="S72" s="1204" t="s">
        <v>24</v>
      </c>
      <c r="T72" s="1205" t="s">
        <v>24</v>
      </c>
      <c r="U72" s="1206" t="s">
        <v>24</v>
      </c>
      <c r="V72" s="1207" t="s">
        <v>24</v>
      </c>
      <c r="W72" s="1208" t="s">
        <v>24</v>
      </c>
      <c r="X72" s="1209" t="s">
        <v>24</v>
      </c>
      <c r="Y72" s="1210" t="s">
        <v>24</v>
      </c>
      <c r="Z72" s="1211" t="s">
        <v>24</v>
      </c>
      <c r="AA72" s="1212" t="s">
        <v>24</v>
      </c>
      <c r="AB72" s="1213" t="s">
        <v>24</v>
      </c>
      <c r="AC72" s="1214" t="s">
        <v>24</v>
      </c>
      <c r="AD72" s="1215" t="s">
        <v>24</v>
      </c>
      <c r="AE72" s="1216" t="s">
        <v>24</v>
      </c>
      <c r="AF72" s="1217" t="s">
        <v>24</v>
      </c>
      <c r="AG72" s="1218" t="s">
        <v>24</v>
      </c>
      <c r="AH72" s="1219" t="s">
        <v>24</v>
      </c>
      <c r="AI72" s="1220" t="s">
        <v>24</v>
      </c>
      <c r="AJ72" s="1221" t="s">
        <v>24</v>
      </c>
      <c r="AK72" s="1222" t="s">
        <v>24</v>
      </c>
      <c r="AL72" s="1223" t="s">
        <v>24</v>
      </c>
      <c r="AM72" s="1224" t="s">
        <v>24</v>
      </c>
      <c r="AN72" s="1225" t="s">
        <v>24</v>
      </c>
      <c r="AO72" s="1226" t="s">
        <v>24</v>
      </c>
      <c r="AP72" s="1227" t="s">
        <v>24</v>
      </c>
      <c r="AQ72" s="1228" t="s">
        <v>24</v>
      </c>
      <c r="AR72" s="1229" t="s">
        <v>24</v>
      </c>
      <c r="AS72" s="1230" t="s">
        <v>24</v>
      </c>
      <c r="AT72" s="1231" t="s">
        <v>24</v>
      </c>
      <c r="AU72" s="1232" t="s">
        <v>24</v>
      </c>
      <c r="AV72" s="1233" t="s">
        <v>24</v>
      </c>
      <c r="AW72" s="1234" t="s">
        <v>24</v>
      </c>
      <c r="AX72" s="1235" t="s">
        <v>24</v>
      </c>
      <c r="AY72" s="1236" t="s">
        <v>24</v>
      </c>
      <c r="AZ72" s="1237" t="s">
        <v>24</v>
      </c>
      <c r="BA72" s="1238" t="s">
        <v>24</v>
      </c>
      <c r="BB72" s="1239" t="s">
        <v>24</v>
      </c>
      <c r="BC72" s="1240" t="s">
        <v>24</v>
      </c>
      <c r="BD72" s="1241" t="s">
        <v>24</v>
      </c>
    </row>
    <row r="73" spans="1:56" ht="12.75">
      <c r="A73" s="1243">
        <f>HYPERLINK("http://www.congressweb.com/nrln/bills/detail/id/18624","H.R.2844:  Keep Our Pension Promises Act")</f>
        <v>0</v>
      </c>
      <c r="B73" s="1244" t="s">
        <v>23</v>
      </c>
      <c r="C73" s="1245" t="s">
        <v>0</v>
      </c>
      <c r="D73" s="1246" t="s">
        <v>24</v>
      </c>
      <c r="E73" s="1247" t="s">
        <v>24</v>
      </c>
      <c r="F73" s="1299" t="s">
        <v>21</v>
      </c>
      <c r="G73" s="1249" t="s">
        <v>24</v>
      </c>
      <c r="H73" s="1250" t="s">
        <v>24</v>
      </c>
      <c r="I73" s="1251" t="s">
        <v>24</v>
      </c>
      <c r="J73" s="1252" t="s">
        <v>24</v>
      </c>
      <c r="K73" s="1253" t="s">
        <v>24</v>
      </c>
      <c r="L73" s="1254" t="s">
        <v>24</v>
      </c>
      <c r="M73" s="1255" t="s">
        <v>24</v>
      </c>
      <c r="N73" s="1256" t="s">
        <v>24</v>
      </c>
      <c r="O73" s="1257" t="s">
        <v>24</v>
      </c>
      <c r="P73" s="1258" t="s">
        <v>24</v>
      </c>
      <c r="Q73" s="1259" t="s">
        <v>24</v>
      </c>
      <c r="R73" s="1260" t="s">
        <v>24</v>
      </c>
      <c r="S73" s="1261" t="s">
        <v>24</v>
      </c>
      <c r="T73" s="1300" t="s">
        <v>21</v>
      </c>
      <c r="U73" s="1263" t="s">
        <v>24</v>
      </c>
      <c r="V73" s="1301" t="s">
        <v>21</v>
      </c>
      <c r="W73" s="1265" t="s">
        <v>24</v>
      </c>
      <c r="X73" s="1266" t="s">
        <v>24</v>
      </c>
      <c r="Y73" s="1267" t="s">
        <v>24</v>
      </c>
      <c r="Z73" s="1268" t="s">
        <v>24</v>
      </c>
      <c r="AA73" s="1269" t="s">
        <v>24</v>
      </c>
      <c r="AB73" s="1270" t="s">
        <v>24</v>
      </c>
      <c r="AC73" s="1271" t="s">
        <v>24</v>
      </c>
      <c r="AD73" s="1302" t="s">
        <v>21</v>
      </c>
      <c r="AE73" s="1273" t="s">
        <v>24</v>
      </c>
      <c r="AF73" s="1274" t="s">
        <v>24</v>
      </c>
      <c r="AG73" s="1275" t="s">
        <v>24</v>
      </c>
      <c r="AH73" s="1276" t="s">
        <v>24</v>
      </c>
      <c r="AI73" s="1303" t="s">
        <v>21</v>
      </c>
      <c r="AJ73" s="1304" t="s">
        <v>21</v>
      </c>
      <c r="AK73" s="1279" t="s">
        <v>24</v>
      </c>
      <c r="AL73" s="1280" t="s">
        <v>24</v>
      </c>
      <c r="AM73" s="1281" t="s">
        <v>24</v>
      </c>
      <c r="AN73" s="1282" t="s">
        <v>24</v>
      </c>
      <c r="AO73" s="1283" t="s">
        <v>24</v>
      </c>
      <c r="AP73" s="1284" t="s">
        <v>24</v>
      </c>
      <c r="AQ73" s="1305" t="s">
        <v>21</v>
      </c>
      <c r="AR73" s="1286" t="s">
        <v>24</v>
      </c>
      <c r="AS73" s="1287" t="s">
        <v>24</v>
      </c>
      <c r="AT73" s="1288" t="s">
        <v>24</v>
      </c>
      <c r="AU73" s="1289" t="s">
        <v>24</v>
      </c>
      <c r="AV73" s="1290" t="s">
        <v>24</v>
      </c>
      <c r="AW73" s="1291" t="s">
        <v>24</v>
      </c>
      <c r="AX73" s="1292" t="s">
        <v>24</v>
      </c>
      <c r="AY73" s="1293" t="s">
        <v>24</v>
      </c>
      <c r="AZ73" s="1294" t="s">
        <v>24</v>
      </c>
      <c r="BA73" s="1295" t="s">
        <v>24</v>
      </c>
      <c r="BB73" s="1296" t="s">
        <v>24</v>
      </c>
      <c r="BC73" s="1297" t="s">
        <v>24</v>
      </c>
      <c r="BD73" s="1298" t="s">
        <v>24</v>
      </c>
    </row>
    <row r="74" spans="1:56" ht="12.75">
      <c r="A74" s="1307">
        <f>HYPERLINK("http://www.congressweb.com/nrln/bills/detail/id/18629","H.R.2799: Furthering Access to Stroke Telemedicine Act (FAST Act)  ")</f>
        <v>0</v>
      </c>
      <c r="B74" s="1308" t="s">
        <v>23</v>
      </c>
      <c r="C74" s="1309" t="s">
        <v>0</v>
      </c>
      <c r="D74" s="1310" t="s">
        <v>24</v>
      </c>
      <c r="E74" s="1311" t="s">
        <v>24</v>
      </c>
      <c r="F74" s="1363" t="s">
        <v>21</v>
      </c>
      <c r="G74" s="1313" t="s">
        <v>24</v>
      </c>
      <c r="H74" s="1364" t="s">
        <v>21</v>
      </c>
      <c r="I74" s="1365" t="s">
        <v>21</v>
      </c>
      <c r="J74" s="1366" t="s">
        <v>21</v>
      </c>
      <c r="K74" s="1317" t="s">
        <v>24</v>
      </c>
      <c r="L74" s="1367" t="s">
        <v>21</v>
      </c>
      <c r="M74" s="1319" t="s">
        <v>24</v>
      </c>
      <c r="N74" s="1368" t="s">
        <v>21</v>
      </c>
      <c r="O74" s="1321" t="s">
        <v>24</v>
      </c>
      <c r="P74" s="1369" t="s">
        <v>21</v>
      </c>
      <c r="Q74" s="1323" t="s">
        <v>24</v>
      </c>
      <c r="R74" s="1370" t="s">
        <v>21</v>
      </c>
      <c r="S74" s="1371" t="s">
        <v>21</v>
      </c>
      <c r="T74" s="1326" t="s">
        <v>24</v>
      </c>
      <c r="U74" s="1372" t="s">
        <v>21</v>
      </c>
      <c r="V74" s="1373" t="s">
        <v>21</v>
      </c>
      <c r="W74" s="1329" t="s">
        <v>24</v>
      </c>
      <c r="X74" s="1330" t="s">
        <v>24</v>
      </c>
      <c r="Y74" s="1374" t="s">
        <v>21</v>
      </c>
      <c r="Z74" s="1332" t="s">
        <v>24</v>
      </c>
      <c r="AA74" s="1375" t="s">
        <v>21</v>
      </c>
      <c r="AB74" s="1334" t="s">
        <v>24</v>
      </c>
      <c r="AC74" s="1376" t="s">
        <v>21</v>
      </c>
      <c r="AD74" s="1377" t="s">
        <v>21</v>
      </c>
      <c r="AE74" s="1378" t="s">
        <v>21</v>
      </c>
      <c r="AF74" s="1379" t="s">
        <v>21</v>
      </c>
      <c r="AG74" s="1339" t="s">
        <v>24</v>
      </c>
      <c r="AH74" s="1380" t="s">
        <v>21</v>
      </c>
      <c r="AI74" s="1381" t="s">
        <v>21</v>
      </c>
      <c r="AJ74" s="1382" t="s">
        <v>21</v>
      </c>
      <c r="AK74" s="1343" t="s">
        <v>24</v>
      </c>
      <c r="AL74" s="1344" t="s">
        <v>24</v>
      </c>
      <c r="AM74" s="1383" t="s">
        <v>21</v>
      </c>
      <c r="AN74" s="1346" t="s">
        <v>24</v>
      </c>
      <c r="AO74" s="1347" t="s">
        <v>24</v>
      </c>
      <c r="AP74" s="1348" t="s">
        <v>24</v>
      </c>
      <c r="AQ74" s="1384" t="s">
        <v>21</v>
      </c>
      <c r="AR74" s="1385" t="s">
        <v>21</v>
      </c>
      <c r="AS74" s="1386" t="s">
        <v>21</v>
      </c>
      <c r="AT74" s="1352" t="s">
        <v>24</v>
      </c>
      <c r="AU74" s="1353" t="s">
        <v>24</v>
      </c>
      <c r="AV74" s="1354" t="s">
        <v>24</v>
      </c>
      <c r="AW74" s="1355" t="s">
        <v>24</v>
      </c>
      <c r="AX74" s="1387" t="s">
        <v>21</v>
      </c>
      <c r="AY74" s="1357" t="s">
        <v>24</v>
      </c>
      <c r="AZ74" s="1358" t="s">
        <v>24</v>
      </c>
      <c r="BA74" s="1359" t="s">
        <v>24</v>
      </c>
      <c r="BB74" s="1360" t="s">
        <v>24</v>
      </c>
      <c r="BC74" s="1388" t="s">
        <v>21</v>
      </c>
      <c r="BD74" s="1389" t="s">
        <v>21</v>
      </c>
    </row>
    <row r="75" spans="1:56" ht="12.75">
      <c r="A75" s="1391">
        <f>HYPERLINK("http://www.congressweb.com/nrln/bills/detail/id/18544","H.R.2739: Cancer Drug Coverage Parity Act of 2015")</f>
        <v>0</v>
      </c>
      <c r="B75" s="1392" t="s">
        <v>23</v>
      </c>
      <c r="C75" s="1393" t="s">
        <v>0</v>
      </c>
      <c r="D75" s="1394" t="s">
        <v>24</v>
      </c>
      <c r="E75" s="1395" t="s">
        <v>24</v>
      </c>
      <c r="F75" s="1447" t="s">
        <v>21</v>
      </c>
      <c r="G75" s="1397" t="s">
        <v>24</v>
      </c>
      <c r="H75" s="1398" t="s">
        <v>24</v>
      </c>
      <c r="I75" s="1448" t="s">
        <v>21</v>
      </c>
      <c r="J75" s="1400" t="s">
        <v>24</v>
      </c>
      <c r="K75" s="1401" t="s">
        <v>24</v>
      </c>
      <c r="L75" s="1402" t="s">
        <v>24</v>
      </c>
      <c r="M75" s="1403" t="s">
        <v>24</v>
      </c>
      <c r="N75" s="1404" t="s">
        <v>24</v>
      </c>
      <c r="O75" s="1405" t="s">
        <v>24</v>
      </c>
      <c r="P75" s="1406" t="s">
        <v>24</v>
      </c>
      <c r="Q75" s="1407" t="s">
        <v>24</v>
      </c>
      <c r="R75" s="1449" t="s">
        <v>21</v>
      </c>
      <c r="S75" s="1409" t="s">
        <v>24</v>
      </c>
      <c r="T75" s="1410" t="s">
        <v>24</v>
      </c>
      <c r="U75" s="1411" t="s">
        <v>24</v>
      </c>
      <c r="V75" s="1450" t="s">
        <v>21</v>
      </c>
      <c r="W75" s="1413" t="s">
        <v>24</v>
      </c>
      <c r="X75" s="1414" t="s">
        <v>24</v>
      </c>
      <c r="Y75" s="1415" t="s">
        <v>24</v>
      </c>
      <c r="Z75" s="1416" t="s">
        <v>24</v>
      </c>
      <c r="AA75" s="1451" t="s">
        <v>21</v>
      </c>
      <c r="AB75" s="1418" t="s">
        <v>24</v>
      </c>
      <c r="AC75" s="1419" t="s">
        <v>24</v>
      </c>
      <c r="AD75" s="1420" t="s">
        <v>24</v>
      </c>
      <c r="AE75" s="1452" t="s">
        <v>21</v>
      </c>
      <c r="AF75" s="1422" t="s">
        <v>24</v>
      </c>
      <c r="AG75" s="1423" t="s">
        <v>24</v>
      </c>
      <c r="AH75" s="1424" t="s">
        <v>24</v>
      </c>
      <c r="AI75" s="1453" t="s">
        <v>21</v>
      </c>
      <c r="AJ75" s="1454" t="s">
        <v>21</v>
      </c>
      <c r="AK75" s="1427" t="s">
        <v>24</v>
      </c>
      <c r="AL75" s="1428" t="s">
        <v>24</v>
      </c>
      <c r="AM75" s="1429" t="s">
        <v>24</v>
      </c>
      <c r="AN75" s="1430" t="s">
        <v>24</v>
      </c>
      <c r="AO75" s="1431" t="s">
        <v>24</v>
      </c>
      <c r="AP75" s="1432" t="s">
        <v>24</v>
      </c>
      <c r="AQ75" s="1433" t="s">
        <v>24</v>
      </c>
      <c r="AR75" s="1455" t="s">
        <v>21</v>
      </c>
      <c r="AS75" s="1435" t="s">
        <v>24</v>
      </c>
      <c r="AT75" s="1436" t="s">
        <v>24</v>
      </c>
      <c r="AU75" s="1437" t="s">
        <v>24</v>
      </c>
      <c r="AV75" s="1438" t="s">
        <v>24</v>
      </c>
      <c r="AW75" s="1439" t="s">
        <v>24</v>
      </c>
      <c r="AX75" s="1440" t="s">
        <v>24</v>
      </c>
      <c r="AY75" s="1441" t="s">
        <v>24</v>
      </c>
      <c r="AZ75" s="1442" t="s">
        <v>24</v>
      </c>
      <c r="BA75" s="1443" t="s">
        <v>24</v>
      </c>
      <c r="BB75" s="1444" t="s">
        <v>24</v>
      </c>
      <c r="BC75" s="1456" t="s">
        <v>21</v>
      </c>
      <c r="BD75" s="1446" t="s">
        <v>24</v>
      </c>
    </row>
    <row r="76" spans="1:56" ht="12.75">
      <c r="A76" s="1458">
        <f>HYPERLINK("http://www.congressweb.com/nrln/bills/detail/id/19232","H.R.2704: Community Based Independence for Seniors Act of 2015")</f>
        <v>0</v>
      </c>
      <c r="B76" s="1459" t="s">
        <v>23</v>
      </c>
      <c r="C76" s="1460" t="s">
        <v>0</v>
      </c>
      <c r="D76" s="1461" t="s">
        <v>24</v>
      </c>
      <c r="E76" s="1514" t="s">
        <v>21</v>
      </c>
      <c r="F76" s="1463" t="s">
        <v>24</v>
      </c>
      <c r="G76" s="1464" t="s">
        <v>24</v>
      </c>
      <c r="H76" s="1515" t="s">
        <v>21</v>
      </c>
      <c r="I76" s="1466" t="s">
        <v>24</v>
      </c>
      <c r="J76" s="1467" t="s">
        <v>24</v>
      </c>
      <c r="K76" s="1468" t="s">
        <v>24</v>
      </c>
      <c r="L76" s="1469" t="s">
        <v>24</v>
      </c>
      <c r="M76" s="1470" t="s">
        <v>24</v>
      </c>
      <c r="N76" s="1471" t="s">
        <v>24</v>
      </c>
      <c r="O76" s="1472" t="s">
        <v>24</v>
      </c>
      <c r="P76" s="1473" t="s">
        <v>24</v>
      </c>
      <c r="Q76" s="1474" t="s">
        <v>24</v>
      </c>
      <c r="R76" s="1475" t="s">
        <v>24</v>
      </c>
      <c r="S76" s="1476" t="s">
        <v>24</v>
      </c>
      <c r="T76" s="1477" t="s">
        <v>24</v>
      </c>
      <c r="U76" s="1478" t="s">
        <v>24</v>
      </c>
      <c r="V76" s="1479" t="s">
        <v>24</v>
      </c>
      <c r="W76" s="1480" t="s">
        <v>24</v>
      </c>
      <c r="X76" s="1481" t="s">
        <v>24</v>
      </c>
      <c r="Y76" s="1482" t="s">
        <v>24</v>
      </c>
      <c r="Z76" s="1483" t="s">
        <v>24</v>
      </c>
      <c r="AA76" s="1484" t="s">
        <v>24</v>
      </c>
      <c r="AB76" s="1485" t="s">
        <v>24</v>
      </c>
      <c r="AC76" s="1486" t="s">
        <v>24</v>
      </c>
      <c r="AD76" s="1487" t="s">
        <v>24</v>
      </c>
      <c r="AE76" s="1488" t="s">
        <v>24</v>
      </c>
      <c r="AF76" s="1489" t="s">
        <v>24</v>
      </c>
      <c r="AG76" s="1490" t="s">
        <v>24</v>
      </c>
      <c r="AH76" s="1491" t="s">
        <v>24</v>
      </c>
      <c r="AI76" s="1492" t="s">
        <v>24</v>
      </c>
      <c r="AJ76" s="1493" t="s">
        <v>24</v>
      </c>
      <c r="AK76" s="1494" t="s">
        <v>24</v>
      </c>
      <c r="AL76" s="1495" t="s">
        <v>24</v>
      </c>
      <c r="AM76" s="1496" t="s">
        <v>24</v>
      </c>
      <c r="AN76" s="1497" t="s">
        <v>24</v>
      </c>
      <c r="AO76" s="1516" t="s">
        <v>21</v>
      </c>
      <c r="AP76" s="1499" t="s">
        <v>24</v>
      </c>
      <c r="AQ76" s="1500" t="s">
        <v>24</v>
      </c>
      <c r="AR76" s="1501" t="s">
        <v>24</v>
      </c>
      <c r="AS76" s="1502" t="s">
        <v>24</v>
      </c>
      <c r="AT76" s="1503" t="s">
        <v>24</v>
      </c>
      <c r="AU76" s="1504" t="s">
        <v>24</v>
      </c>
      <c r="AV76" s="1505" t="s">
        <v>24</v>
      </c>
      <c r="AW76" s="1506" t="s">
        <v>24</v>
      </c>
      <c r="AX76" s="1517" t="s">
        <v>21</v>
      </c>
      <c r="AY76" s="1508" t="s">
        <v>24</v>
      </c>
      <c r="AZ76" s="1509" t="s">
        <v>24</v>
      </c>
      <c r="BA76" s="1510" t="s">
        <v>24</v>
      </c>
      <c r="BB76" s="1511" t="s">
        <v>24</v>
      </c>
      <c r="BC76" s="1512" t="s">
        <v>24</v>
      </c>
      <c r="BD76" s="1513" t="s">
        <v>24</v>
      </c>
    </row>
    <row r="77" spans="1:56" ht="12.75">
      <c r="A77" s="1519">
        <f>HYPERLINK("http://www.congressweb.com/nrln/bills/detail/id/18495","H.R.2623:  Personal Drug Importation Fairness Act of 2015")</f>
        <v>0</v>
      </c>
      <c r="B77" s="1520" t="s">
        <v>23</v>
      </c>
      <c r="C77" s="1521" t="s">
        <v>20</v>
      </c>
      <c r="D77" s="1522" t="s">
        <v>24</v>
      </c>
      <c r="E77" s="1523" t="s">
        <v>24</v>
      </c>
      <c r="F77" s="1524" t="s">
        <v>24</v>
      </c>
      <c r="G77" s="1525" t="s">
        <v>24</v>
      </c>
      <c r="H77" s="1526" t="s">
        <v>24</v>
      </c>
      <c r="I77" s="1527" t="s">
        <v>24</v>
      </c>
      <c r="J77" s="1528" t="s">
        <v>24</v>
      </c>
      <c r="K77" s="1529" t="s">
        <v>24</v>
      </c>
      <c r="L77" s="1530" t="s">
        <v>24</v>
      </c>
      <c r="M77" s="1531" t="s">
        <v>24</v>
      </c>
      <c r="N77" s="1532" t="s">
        <v>24</v>
      </c>
      <c r="O77" s="1533" t="s">
        <v>24</v>
      </c>
      <c r="P77" s="1534" t="s">
        <v>24</v>
      </c>
      <c r="Q77" s="1535" t="s">
        <v>24</v>
      </c>
      <c r="R77" s="1536" t="s">
        <v>24</v>
      </c>
      <c r="S77" s="1537" t="s">
        <v>24</v>
      </c>
      <c r="T77" s="1538" t="s">
        <v>24</v>
      </c>
      <c r="U77" s="1539" t="s">
        <v>24</v>
      </c>
      <c r="V77" s="1540" t="s">
        <v>24</v>
      </c>
      <c r="W77" s="1541" t="s">
        <v>24</v>
      </c>
      <c r="X77" s="1542" t="s">
        <v>24</v>
      </c>
      <c r="Y77" s="1543" t="s">
        <v>24</v>
      </c>
      <c r="Z77" s="1544" t="s">
        <v>24</v>
      </c>
      <c r="AA77" s="1545" t="s">
        <v>24</v>
      </c>
      <c r="AB77" s="1546" t="s">
        <v>24</v>
      </c>
      <c r="AC77" s="1547" t="s">
        <v>24</v>
      </c>
      <c r="AD77" s="1548" t="s">
        <v>24</v>
      </c>
      <c r="AE77" s="1549" t="s">
        <v>24</v>
      </c>
      <c r="AF77" s="1550" t="s">
        <v>24</v>
      </c>
      <c r="AG77" s="1551" t="s">
        <v>24</v>
      </c>
      <c r="AH77" s="1552" t="s">
        <v>24</v>
      </c>
      <c r="AI77" s="1553" t="s">
        <v>24</v>
      </c>
      <c r="AJ77" s="1554" t="s">
        <v>24</v>
      </c>
      <c r="AK77" s="1555" t="s">
        <v>24</v>
      </c>
      <c r="AL77" s="1556" t="s">
        <v>24</v>
      </c>
      <c r="AM77" s="1557" t="s">
        <v>24</v>
      </c>
      <c r="AN77" s="1558" t="s">
        <v>24</v>
      </c>
      <c r="AO77" s="1559" t="s">
        <v>24</v>
      </c>
      <c r="AP77" s="1560" t="s">
        <v>24</v>
      </c>
      <c r="AQ77" s="1561" t="s">
        <v>24</v>
      </c>
      <c r="AR77" s="1562" t="s">
        <v>24</v>
      </c>
      <c r="AS77" s="1563" t="s">
        <v>24</v>
      </c>
      <c r="AT77" s="1564" t="s">
        <v>24</v>
      </c>
      <c r="AU77" s="1565" t="s">
        <v>24</v>
      </c>
      <c r="AV77" s="1566" t="s">
        <v>24</v>
      </c>
      <c r="AW77" s="1567" t="s">
        <v>24</v>
      </c>
      <c r="AX77" s="1568" t="s">
        <v>24</v>
      </c>
      <c r="AY77" s="1575" t="s">
        <v>21</v>
      </c>
      <c r="AZ77" s="1570" t="s">
        <v>24</v>
      </c>
      <c r="BA77" s="1571" t="s">
        <v>24</v>
      </c>
      <c r="BB77" s="1572" t="s">
        <v>24</v>
      </c>
      <c r="BC77" s="1573" t="s">
        <v>24</v>
      </c>
      <c r="BD77" s="1574" t="s">
        <v>24</v>
      </c>
    </row>
    <row r="78" spans="1:56" ht="12.75">
      <c r="A78" s="1577">
        <f>HYPERLINK("http://www.congressweb.com/nrln/bills/detail/id/18351","H.R.2228: Safe and Affordable Drugs From Canada Act of 2015")</f>
        <v>0</v>
      </c>
      <c r="B78" s="1578" t="s">
        <v>23</v>
      </c>
      <c r="C78" s="1579" t="s">
        <v>20</v>
      </c>
      <c r="D78" s="1580" t="s">
        <v>24</v>
      </c>
      <c r="E78" s="1581" t="s">
        <v>24</v>
      </c>
      <c r="F78" s="1633" t="s">
        <v>21</v>
      </c>
      <c r="G78" s="1583" t="s">
        <v>24</v>
      </c>
      <c r="H78" s="1584" t="s">
        <v>24</v>
      </c>
      <c r="I78" s="1585" t="s">
        <v>24</v>
      </c>
      <c r="J78" s="1586" t="s">
        <v>24</v>
      </c>
      <c r="K78" s="1587" t="s">
        <v>24</v>
      </c>
      <c r="L78" s="1588" t="s">
        <v>24</v>
      </c>
      <c r="M78" s="1589" t="s">
        <v>24</v>
      </c>
      <c r="N78" s="1590" t="s">
        <v>24</v>
      </c>
      <c r="O78" s="1591" t="s">
        <v>24</v>
      </c>
      <c r="P78" s="1592" t="s">
        <v>24</v>
      </c>
      <c r="Q78" s="1593" t="s">
        <v>24</v>
      </c>
      <c r="R78" s="1594" t="s">
        <v>24</v>
      </c>
      <c r="S78" s="1595" t="s">
        <v>24</v>
      </c>
      <c r="T78" s="1596" t="s">
        <v>24</v>
      </c>
      <c r="U78" s="1597" t="s">
        <v>24</v>
      </c>
      <c r="V78" s="1634" t="s">
        <v>21</v>
      </c>
      <c r="W78" s="1599" t="s">
        <v>24</v>
      </c>
      <c r="X78" s="1600" t="s">
        <v>24</v>
      </c>
      <c r="Y78" s="1601" t="s">
        <v>24</v>
      </c>
      <c r="Z78" s="1602" t="s">
        <v>24</v>
      </c>
      <c r="AA78" s="1603" t="s">
        <v>24</v>
      </c>
      <c r="AB78" s="1604" t="s">
        <v>24</v>
      </c>
      <c r="AC78" s="1605" t="s">
        <v>24</v>
      </c>
      <c r="AD78" s="1606" t="s">
        <v>24</v>
      </c>
      <c r="AE78" s="1607" t="s">
        <v>24</v>
      </c>
      <c r="AF78" s="1608" t="s">
        <v>24</v>
      </c>
      <c r="AG78" s="1609" t="s">
        <v>24</v>
      </c>
      <c r="AH78" s="1610" t="s">
        <v>24</v>
      </c>
      <c r="AI78" s="1611" t="s">
        <v>24</v>
      </c>
      <c r="AJ78" s="1612" t="s">
        <v>24</v>
      </c>
      <c r="AK78" s="1613" t="s">
        <v>24</v>
      </c>
      <c r="AL78" s="1614" t="s">
        <v>24</v>
      </c>
      <c r="AM78" s="1615" t="s">
        <v>24</v>
      </c>
      <c r="AN78" s="1616" t="s">
        <v>24</v>
      </c>
      <c r="AO78" s="1617" t="s">
        <v>24</v>
      </c>
      <c r="AP78" s="1618" t="s">
        <v>24</v>
      </c>
      <c r="AQ78" s="1619" t="s">
        <v>24</v>
      </c>
      <c r="AR78" s="1620" t="s">
        <v>24</v>
      </c>
      <c r="AS78" s="1621" t="s">
        <v>24</v>
      </c>
      <c r="AT78" s="1622" t="s">
        <v>24</v>
      </c>
      <c r="AU78" s="1623" t="s">
        <v>24</v>
      </c>
      <c r="AV78" s="1624" t="s">
        <v>24</v>
      </c>
      <c r="AW78" s="1625" t="s">
        <v>24</v>
      </c>
      <c r="AX78" s="1626" t="s">
        <v>24</v>
      </c>
      <c r="AY78" s="1635" t="s">
        <v>21</v>
      </c>
      <c r="AZ78" s="1628" t="s">
        <v>24</v>
      </c>
      <c r="BA78" s="1629" t="s">
        <v>24</v>
      </c>
      <c r="BB78" s="1630" t="s">
        <v>24</v>
      </c>
      <c r="BC78" s="1631" t="s">
        <v>24</v>
      </c>
      <c r="BD78" s="1632" t="s">
        <v>24</v>
      </c>
    </row>
    <row r="79" spans="1:56" ht="12.75">
      <c r="A79" s="1637">
        <f>HYPERLINK("http://www.congressweb.com/nrln/bills/detail/id/18179","H.R.2102: Medicare Diabetes Prevention Act of 2015 ")</f>
        <v>0</v>
      </c>
      <c r="B79" s="1638" t="s">
        <v>23</v>
      </c>
      <c r="C79" s="1639" t="s">
        <v>0</v>
      </c>
      <c r="D79" s="1640" t="s">
        <v>24</v>
      </c>
      <c r="E79" s="1641" t="s">
        <v>24</v>
      </c>
      <c r="F79" s="1642" t="s">
        <v>24</v>
      </c>
      <c r="G79" s="1643" t="s">
        <v>24</v>
      </c>
      <c r="H79" s="1644" t="s">
        <v>24</v>
      </c>
      <c r="I79" s="1645" t="s">
        <v>24</v>
      </c>
      <c r="J79" s="1646" t="s">
        <v>24</v>
      </c>
      <c r="K79" s="1647" t="s">
        <v>24</v>
      </c>
      <c r="L79" s="1648" t="s">
        <v>24</v>
      </c>
      <c r="M79" s="1649" t="s">
        <v>24</v>
      </c>
      <c r="N79" s="1650" t="s">
        <v>24</v>
      </c>
      <c r="O79" s="1651" t="s">
        <v>24</v>
      </c>
      <c r="P79" s="1652" t="s">
        <v>24</v>
      </c>
      <c r="Q79" s="1653" t="s">
        <v>24</v>
      </c>
      <c r="R79" s="1654" t="s">
        <v>24</v>
      </c>
      <c r="S79" s="1655" t="s">
        <v>24</v>
      </c>
      <c r="T79" s="1656" t="s">
        <v>24</v>
      </c>
      <c r="U79" s="1657" t="s">
        <v>24</v>
      </c>
      <c r="V79" s="1693" t="s">
        <v>21</v>
      </c>
      <c r="W79" s="1659" t="s">
        <v>24</v>
      </c>
      <c r="X79" s="1660" t="s">
        <v>24</v>
      </c>
      <c r="Y79" s="1661" t="s">
        <v>24</v>
      </c>
      <c r="Z79" s="1662" t="s">
        <v>24</v>
      </c>
      <c r="AA79" s="1663" t="s">
        <v>24</v>
      </c>
      <c r="AB79" s="1664" t="s">
        <v>24</v>
      </c>
      <c r="AC79" s="1665" t="s">
        <v>24</v>
      </c>
      <c r="AD79" s="1666" t="s">
        <v>24</v>
      </c>
      <c r="AE79" s="1667" t="s">
        <v>24</v>
      </c>
      <c r="AF79" s="1668" t="s">
        <v>24</v>
      </c>
      <c r="AG79" s="1669" t="s">
        <v>24</v>
      </c>
      <c r="AH79" s="1670" t="s">
        <v>24</v>
      </c>
      <c r="AI79" s="1671" t="s">
        <v>24</v>
      </c>
      <c r="AJ79" s="1672" t="s">
        <v>24</v>
      </c>
      <c r="AK79" s="1673" t="s">
        <v>24</v>
      </c>
      <c r="AL79" s="1674" t="s">
        <v>24</v>
      </c>
      <c r="AM79" s="1675" t="s">
        <v>24</v>
      </c>
      <c r="AN79" s="1676" t="s">
        <v>24</v>
      </c>
      <c r="AO79" s="1677" t="s">
        <v>24</v>
      </c>
      <c r="AP79" s="1678" t="s">
        <v>24</v>
      </c>
      <c r="AQ79" s="1679" t="s">
        <v>24</v>
      </c>
      <c r="AR79" s="1680" t="s">
        <v>24</v>
      </c>
      <c r="AS79" s="1681" t="s">
        <v>24</v>
      </c>
      <c r="AT79" s="1682" t="s">
        <v>24</v>
      </c>
      <c r="AU79" s="1683" t="s">
        <v>24</v>
      </c>
      <c r="AV79" s="1684" t="s">
        <v>24</v>
      </c>
      <c r="AW79" s="1685" t="s">
        <v>24</v>
      </c>
      <c r="AX79" s="1694" t="s">
        <v>21</v>
      </c>
      <c r="AY79" s="1687" t="s">
        <v>24</v>
      </c>
      <c r="AZ79" s="1688" t="s">
        <v>24</v>
      </c>
      <c r="BA79" s="1689" t="s">
        <v>24</v>
      </c>
      <c r="BB79" s="1690" t="s">
        <v>24</v>
      </c>
      <c r="BC79" s="1691" t="s">
        <v>24</v>
      </c>
      <c r="BD79" s="1695" t="s">
        <v>21</v>
      </c>
    </row>
    <row r="80" spans="1:56" ht="12.75">
      <c r="A80" s="1697">
        <f>HYPERLINK("http://www.congressweb.com/nrln/bills/detail/id/20636","H.R.1882: Hearing Aid Assistance Tax Credit Act of 2015")</f>
        <v>0</v>
      </c>
      <c r="B80" s="1698" t="s">
        <v>23</v>
      </c>
      <c r="C80" s="1699" t="s">
        <v>0</v>
      </c>
      <c r="D80" s="1700" t="s">
        <v>24</v>
      </c>
      <c r="E80" s="1753" t="s">
        <v>21</v>
      </c>
      <c r="F80" s="1702" t="s">
        <v>24</v>
      </c>
      <c r="G80" s="1703" t="s">
        <v>24</v>
      </c>
      <c r="H80" s="1754" t="s">
        <v>21</v>
      </c>
      <c r="I80" s="1705" t="s">
        <v>24</v>
      </c>
      <c r="J80" s="1706" t="s">
        <v>24</v>
      </c>
      <c r="K80" s="1707" t="s">
        <v>24</v>
      </c>
      <c r="L80" s="1708" t="s">
        <v>24</v>
      </c>
      <c r="M80" s="1709" t="s">
        <v>24</v>
      </c>
      <c r="N80" s="1710" t="s">
        <v>24</v>
      </c>
      <c r="O80" s="1711" t="s">
        <v>24</v>
      </c>
      <c r="P80" s="1755" t="s">
        <v>21</v>
      </c>
      <c r="Q80" s="1713" t="s">
        <v>24</v>
      </c>
      <c r="R80" s="1714" t="s">
        <v>24</v>
      </c>
      <c r="S80" s="1715" t="s">
        <v>24</v>
      </c>
      <c r="T80" s="1716" t="s">
        <v>24</v>
      </c>
      <c r="U80" s="1756" t="s">
        <v>21</v>
      </c>
      <c r="V80" s="1757" t="s">
        <v>21</v>
      </c>
      <c r="W80" s="1719" t="s">
        <v>24</v>
      </c>
      <c r="X80" s="1758" t="s">
        <v>21</v>
      </c>
      <c r="Y80" s="1759" t="s">
        <v>21</v>
      </c>
      <c r="Z80" s="1722" t="s">
        <v>24</v>
      </c>
      <c r="AA80" s="1723" t="s">
        <v>24</v>
      </c>
      <c r="AB80" s="1724" t="s">
        <v>24</v>
      </c>
      <c r="AC80" s="1725" t="s">
        <v>24</v>
      </c>
      <c r="AD80" s="1726" t="s">
        <v>24</v>
      </c>
      <c r="AE80" s="1727" t="s">
        <v>24</v>
      </c>
      <c r="AF80" s="1728" t="s">
        <v>24</v>
      </c>
      <c r="AG80" s="1729" t="s">
        <v>24</v>
      </c>
      <c r="AH80" s="1730" t="s">
        <v>24</v>
      </c>
      <c r="AI80" s="1731" t="s">
        <v>24</v>
      </c>
      <c r="AJ80" s="1732" t="s">
        <v>24</v>
      </c>
      <c r="AK80" s="1733" t="s">
        <v>24</v>
      </c>
      <c r="AL80" s="1734" t="s">
        <v>24</v>
      </c>
      <c r="AM80" s="1735" t="s">
        <v>24</v>
      </c>
      <c r="AN80" s="1736" t="s">
        <v>24</v>
      </c>
      <c r="AO80" s="1737" t="s">
        <v>24</v>
      </c>
      <c r="AP80" s="1738" t="s">
        <v>24</v>
      </c>
      <c r="AQ80" s="1739" t="s">
        <v>24</v>
      </c>
      <c r="AR80" s="1760" t="s">
        <v>21</v>
      </c>
      <c r="AS80" s="1741" t="s">
        <v>24</v>
      </c>
      <c r="AT80" s="1742" t="s">
        <v>24</v>
      </c>
      <c r="AU80" s="1743" t="s">
        <v>24</v>
      </c>
      <c r="AV80" s="1744" t="s">
        <v>24</v>
      </c>
      <c r="AW80" s="1745" t="s">
        <v>24</v>
      </c>
      <c r="AX80" s="1746" t="s">
        <v>24</v>
      </c>
      <c r="AY80" s="1747" t="s">
        <v>24</v>
      </c>
      <c r="AZ80" s="1748" t="s">
        <v>24</v>
      </c>
      <c r="BA80" s="1749" t="s">
        <v>24</v>
      </c>
      <c r="BB80" s="1750" t="s">
        <v>24</v>
      </c>
      <c r="BC80" s="1761" t="s">
        <v>21</v>
      </c>
      <c r="BD80" s="1752" t="s">
        <v>24</v>
      </c>
    </row>
    <row r="81" spans="1:56" ht="12.75">
      <c r="A81" s="1763">
        <f>HYPERLINK("http://www.congressweb.com/nrln/bills/detail/id/17971","H.R.1726:  Access to Quality Diabetes Education Act of 2015")</f>
        <v>0</v>
      </c>
      <c r="B81" s="1764" t="s">
        <v>23</v>
      </c>
      <c r="C81" s="1765" t="s">
        <v>0</v>
      </c>
      <c r="D81" s="1766" t="s">
        <v>24</v>
      </c>
      <c r="E81" s="1767" t="s">
        <v>24</v>
      </c>
      <c r="F81" s="1768" t="s">
        <v>24</v>
      </c>
      <c r="G81" s="1769" t="s">
        <v>24</v>
      </c>
      <c r="H81" s="1770" t="s">
        <v>24</v>
      </c>
      <c r="I81" s="1771" t="s">
        <v>24</v>
      </c>
      <c r="J81" s="1772" t="s">
        <v>24</v>
      </c>
      <c r="K81" s="1773" t="s">
        <v>24</v>
      </c>
      <c r="L81" s="1774" t="s">
        <v>24</v>
      </c>
      <c r="M81" s="1775" t="s">
        <v>24</v>
      </c>
      <c r="N81" s="1776" t="s">
        <v>24</v>
      </c>
      <c r="O81" s="1777" t="s">
        <v>24</v>
      </c>
      <c r="P81" s="1778" t="s">
        <v>24</v>
      </c>
      <c r="Q81" s="1779" t="s">
        <v>24</v>
      </c>
      <c r="R81" s="1780" t="s">
        <v>24</v>
      </c>
      <c r="S81" s="1781" t="s">
        <v>24</v>
      </c>
      <c r="T81" s="1782" t="s">
        <v>24</v>
      </c>
      <c r="U81" s="1783" t="s">
        <v>24</v>
      </c>
      <c r="V81" s="1784" t="s">
        <v>24</v>
      </c>
      <c r="W81" s="1785" t="s">
        <v>24</v>
      </c>
      <c r="X81" s="1786" t="s">
        <v>24</v>
      </c>
      <c r="Y81" s="1787" t="s">
        <v>24</v>
      </c>
      <c r="Z81" s="1788" t="s">
        <v>24</v>
      </c>
      <c r="AA81" s="1789" t="s">
        <v>24</v>
      </c>
      <c r="AB81" s="1790" t="s">
        <v>24</v>
      </c>
      <c r="AC81" s="1791" t="s">
        <v>24</v>
      </c>
      <c r="AD81" s="1792" t="s">
        <v>24</v>
      </c>
      <c r="AE81" s="1793" t="s">
        <v>24</v>
      </c>
      <c r="AF81" s="1794" t="s">
        <v>24</v>
      </c>
      <c r="AG81" s="1795" t="s">
        <v>24</v>
      </c>
      <c r="AH81" s="1796" t="s">
        <v>24</v>
      </c>
      <c r="AI81" s="1797" t="s">
        <v>24</v>
      </c>
      <c r="AJ81" s="1798" t="s">
        <v>24</v>
      </c>
      <c r="AK81" s="1799" t="s">
        <v>24</v>
      </c>
      <c r="AL81" s="1800" t="s">
        <v>24</v>
      </c>
      <c r="AM81" s="1801" t="s">
        <v>24</v>
      </c>
      <c r="AN81" s="1802" t="s">
        <v>24</v>
      </c>
      <c r="AO81" s="1803" t="s">
        <v>24</v>
      </c>
      <c r="AP81" s="1804" t="s">
        <v>24</v>
      </c>
      <c r="AQ81" s="1805" t="s">
        <v>24</v>
      </c>
      <c r="AR81" s="1806" t="s">
        <v>24</v>
      </c>
      <c r="AS81" s="1807" t="s">
        <v>24</v>
      </c>
      <c r="AT81" s="1808" t="s">
        <v>24</v>
      </c>
      <c r="AU81" s="1809" t="s">
        <v>24</v>
      </c>
      <c r="AV81" s="1810" t="s">
        <v>24</v>
      </c>
      <c r="AW81" s="1811" t="s">
        <v>24</v>
      </c>
      <c r="AX81" s="1812" t="s">
        <v>24</v>
      </c>
      <c r="AY81" s="1813" t="s">
        <v>24</v>
      </c>
      <c r="AZ81" s="1814" t="s">
        <v>24</v>
      </c>
      <c r="BA81" s="1815" t="s">
        <v>24</v>
      </c>
      <c r="BB81" s="1816" t="s">
        <v>24</v>
      </c>
      <c r="BC81" s="1817" t="s">
        <v>24</v>
      </c>
      <c r="BD81" s="1818" t="s">
        <v>24</v>
      </c>
    </row>
    <row r="82" spans="1:56" ht="12.75">
      <c r="A82" s="1820">
        <f>HYPERLINK("http://www.congressweb.com/nrln/bills/detail/id/17973","H.R.1686:  Preventing Diabetes in Medicare Act of 2015 ")</f>
        <v>0</v>
      </c>
      <c r="B82" s="1821" t="s">
        <v>23</v>
      </c>
      <c r="C82" s="1822" t="s">
        <v>0</v>
      </c>
      <c r="D82" s="1823" t="s">
        <v>24</v>
      </c>
      <c r="E82" s="1824" t="s">
        <v>24</v>
      </c>
      <c r="F82" s="1825" t="s">
        <v>24</v>
      </c>
      <c r="G82" s="1826" t="s">
        <v>24</v>
      </c>
      <c r="H82" s="1827" t="s">
        <v>24</v>
      </c>
      <c r="I82" s="1876" t="s">
        <v>21</v>
      </c>
      <c r="J82" s="1829" t="s">
        <v>24</v>
      </c>
      <c r="K82" s="1830" t="s">
        <v>24</v>
      </c>
      <c r="L82" s="1831" t="s">
        <v>24</v>
      </c>
      <c r="M82" s="1832" t="s">
        <v>24</v>
      </c>
      <c r="N82" s="1833" t="s">
        <v>24</v>
      </c>
      <c r="O82" s="1834" t="s">
        <v>24</v>
      </c>
      <c r="P82" s="1835" t="s">
        <v>24</v>
      </c>
      <c r="Q82" s="1836" t="s">
        <v>24</v>
      </c>
      <c r="R82" s="1837" t="s">
        <v>24</v>
      </c>
      <c r="S82" s="1838" t="s">
        <v>24</v>
      </c>
      <c r="T82" s="1839" t="s">
        <v>24</v>
      </c>
      <c r="U82" s="1877" t="s">
        <v>21</v>
      </c>
      <c r="V82" s="1878" t="s">
        <v>21</v>
      </c>
      <c r="W82" s="1842" t="s">
        <v>24</v>
      </c>
      <c r="X82" s="1843" t="s">
        <v>24</v>
      </c>
      <c r="Y82" s="1844" t="s">
        <v>24</v>
      </c>
      <c r="Z82" s="1845" t="s">
        <v>24</v>
      </c>
      <c r="AA82" s="1846" t="s">
        <v>24</v>
      </c>
      <c r="AB82" s="1847" t="s">
        <v>24</v>
      </c>
      <c r="AC82" s="1848" t="s">
        <v>24</v>
      </c>
      <c r="AD82" s="1849" t="s">
        <v>24</v>
      </c>
      <c r="AE82" s="1850" t="s">
        <v>24</v>
      </c>
      <c r="AF82" s="1851" t="s">
        <v>24</v>
      </c>
      <c r="AG82" s="1852" t="s">
        <v>24</v>
      </c>
      <c r="AH82" s="1853" t="s">
        <v>24</v>
      </c>
      <c r="AI82" s="1879" t="s">
        <v>21</v>
      </c>
      <c r="AJ82" s="1855" t="s">
        <v>24</v>
      </c>
      <c r="AK82" s="1856" t="s">
        <v>24</v>
      </c>
      <c r="AL82" s="1857" t="s">
        <v>24</v>
      </c>
      <c r="AM82" s="1858" t="s">
        <v>24</v>
      </c>
      <c r="AN82" s="1859" t="s">
        <v>24</v>
      </c>
      <c r="AO82" s="1860" t="s">
        <v>24</v>
      </c>
      <c r="AP82" s="1861" t="s">
        <v>24</v>
      </c>
      <c r="AQ82" s="1880" t="s">
        <v>21</v>
      </c>
      <c r="AR82" s="1863" t="s">
        <v>24</v>
      </c>
      <c r="AS82" s="1864" t="s">
        <v>24</v>
      </c>
      <c r="AT82" s="1865" t="s">
        <v>24</v>
      </c>
      <c r="AU82" s="1866" t="s">
        <v>24</v>
      </c>
      <c r="AV82" s="1867" t="s">
        <v>24</v>
      </c>
      <c r="AW82" s="1868" t="s">
        <v>24</v>
      </c>
      <c r="AX82" s="1869" t="s">
        <v>24</v>
      </c>
      <c r="AY82" s="1870" t="s">
        <v>24</v>
      </c>
      <c r="AZ82" s="1871" t="s">
        <v>24</v>
      </c>
      <c r="BA82" s="1872" t="s">
        <v>24</v>
      </c>
      <c r="BB82" s="1873" t="s">
        <v>24</v>
      </c>
      <c r="BC82" s="1881" t="s">
        <v>21</v>
      </c>
      <c r="BD82" s="1875" t="s">
        <v>24</v>
      </c>
    </row>
    <row r="83" spans="1:56" ht="12.75">
      <c r="A83" s="1883">
        <f>HYPERLINK("http://www.congressweb.com/nrln/bills/detail/id/17979","H.R.1608: Lymphedema Treatment Act")</f>
        <v>0</v>
      </c>
      <c r="B83" s="1884" t="s">
        <v>23</v>
      </c>
      <c r="C83" s="1885" t="s">
        <v>0</v>
      </c>
      <c r="D83" s="1939" t="s">
        <v>21</v>
      </c>
      <c r="E83" s="1940" t="s">
        <v>21</v>
      </c>
      <c r="F83" s="1888" t="s">
        <v>24</v>
      </c>
      <c r="G83" s="1889" t="s">
        <v>24</v>
      </c>
      <c r="H83" s="1941" t="s">
        <v>21</v>
      </c>
      <c r="I83" s="1942" t="s">
        <v>21</v>
      </c>
      <c r="J83" s="1943" t="s">
        <v>21</v>
      </c>
      <c r="K83" s="1893" t="s">
        <v>24</v>
      </c>
      <c r="L83" s="1944" t="s">
        <v>21</v>
      </c>
      <c r="M83" s="1895" t="s">
        <v>24</v>
      </c>
      <c r="N83" s="1945" t="s">
        <v>21</v>
      </c>
      <c r="O83" s="1897" t="s">
        <v>24</v>
      </c>
      <c r="P83" s="1946" t="s">
        <v>21</v>
      </c>
      <c r="Q83" s="1947" t="s">
        <v>21</v>
      </c>
      <c r="R83" s="1948" t="s">
        <v>21</v>
      </c>
      <c r="S83" s="1901" t="s">
        <v>24</v>
      </c>
      <c r="T83" s="1949" t="s">
        <v>21</v>
      </c>
      <c r="U83" s="1950" t="s">
        <v>21</v>
      </c>
      <c r="V83" s="1951" t="s">
        <v>21</v>
      </c>
      <c r="W83" s="1952" t="s">
        <v>21</v>
      </c>
      <c r="X83" s="1906" t="s">
        <v>24</v>
      </c>
      <c r="Y83" s="1953" t="s">
        <v>21</v>
      </c>
      <c r="Z83" s="1908" t="s">
        <v>24</v>
      </c>
      <c r="AA83" s="1909" t="s">
        <v>24</v>
      </c>
      <c r="AB83" s="1910" t="s">
        <v>24</v>
      </c>
      <c r="AC83" s="1954" t="s">
        <v>21</v>
      </c>
      <c r="AD83" s="1912" t="s">
        <v>24</v>
      </c>
      <c r="AE83" s="1955" t="s">
        <v>21</v>
      </c>
      <c r="AF83" s="1956" t="s">
        <v>21</v>
      </c>
      <c r="AG83" s="1957" t="s">
        <v>21</v>
      </c>
      <c r="AH83" s="1958" t="s">
        <v>21</v>
      </c>
      <c r="AI83" s="1959" t="s">
        <v>21</v>
      </c>
      <c r="AJ83" s="1960" t="s">
        <v>21</v>
      </c>
      <c r="AK83" s="1919" t="s">
        <v>24</v>
      </c>
      <c r="AL83" s="1920" t="s">
        <v>24</v>
      </c>
      <c r="AM83" s="1961" t="s">
        <v>21</v>
      </c>
      <c r="AN83" s="1922" t="s">
        <v>24</v>
      </c>
      <c r="AO83" s="1923" t="s">
        <v>24</v>
      </c>
      <c r="AP83" s="1924" t="s">
        <v>24</v>
      </c>
      <c r="AQ83" s="1925" t="s">
        <v>24</v>
      </c>
      <c r="AR83" s="1962" t="s">
        <v>21</v>
      </c>
      <c r="AS83" s="1927" t="s">
        <v>24</v>
      </c>
      <c r="AT83" s="1928" t="s">
        <v>24</v>
      </c>
      <c r="AU83" s="1929" t="s">
        <v>24</v>
      </c>
      <c r="AV83" s="1930" t="s">
        <v>24</v>
      </c>
      <c r="AW83" s="1931" t="s">
        <v>24</v>
      </c>
      <c r="AX83" s="1932" t="s">
        <v>24</v>
      </c>
      <c r="AY83" s="1933" t="s">
        <v>24</v>
      </c>
      <c r="AZ83" s="1934" t="s">
        <v>24</v>
      </c>
      <c r="BA83" s="1963" t="s">
        <v>21</v>
      </c>
      <c r="BB83" s="1936" t="s">
        <v>24</v>
      </c>
      <c r="BC83" s="1964" t="s">
        <v>21</v>
      </c>
      <c r="BD83" s="1938" t="s">
        <v>24</v>
      </c>
    </row>
    <row r="84" spans="1:56" ht="12.75">
      <c r="A84" s="1966">
        <f>HYPERLINK("http://www.congressweb.com/nrln/bills/detail/id/17981","H.R.1600: Patients' Access to Treatments Act of 2015")</f>
        <v>0</v>
      </c>
      <c r="B84" s="1967" t="s">
        <v>23</v>
      </c>
      <c r="C84" s="1968" t="s">
        <v>0</v>
      </c>
      <c r="D84" s="1969" t="s">
        <v>24</v>
      </c>
      <c r="E84" s="2022" t="s">
        <v>21</v>
      </c>
      <c r="F84" s="2023" t="s">
        <v>21</v>
      </c>
      <c r="G84" s="1972" t="s">
        <v>24</v>
      </c>
      <c r="H84" s="1973" t="s">
        <v>24</v>
      </c>
      <c r="I84" s="2024" t="s">
        <v>21</v>
      </c>
      <c r="J84" s="1975" t="s">
        <v>24</v>
      </c>
      <c r="K84" s="1976" t="s">
        <v>24</v>
      </c>
      <c r="L84" s="1977" t="s">
        <v>24</v>
      </c>
      <c r="M84" s="1978" t="s">
        <v>24</v>
      </c>
      <c r="N84" s="1979" t="s">
        <v>24</v>
      </c>
      <c r="O84" s="1980" t="s">
        <v>24</v>
      </c>
      <c r="P84" s="2025" t="s">
        <v>21</v>
      </c>
      <c r="Q84" s="1982" t="s">
        <v>24</v>
      </c>
      <c r="R84" s="1983" t="s">
        <v>24</v>
      </c>
      <c r="S84" s="1984" t="s">
        <v>24</v>
      </c>
      <c r="T84" s="2026" t="s">
        <v>21</v>
      </c>
      <c r="U84" s="2027" t="s">
        <v>21</v>
      </c>
      <c r="V84" s="2028" t="s">
        <v>21</v>
      </c>
      <c r="W84" s="2029" t="s">
        <v>21</v>
      </c>
      <c r="X84" s="1989" t="s">
        <v>24</v>
      </c>
      <c r="Y84" s="1990" t="s">
        <v>24</v>
      </c>
      <c r="Z84" s="1991" t="s">
        <v>24</v>
      </c>
      <c r="AA84" s="2030" t="s">
        <v>21</v>
      </c>
      <c r="AB84" s="1993" t="s">
        <v>24</v>
      </c>
      <c r="AC84" s="2031" t="s">
        <v>21</v>
      </c>
      <c r="AD84" s="2032" t="s">
        <v>21</v>
      </c>
      <c r="AE84" s="2033" t="s">
        <v>21</v>
      </c>
      <c r="AF84" s="1997" t="s">
        <v>24</v>
      </c>
      <c r="AG84" s="1998" t="s">
        <v>24</v>
      </c>
      <c r="AH84" s="2034" t="s">
        <v>21</v>
      </c>
      <c r="AI84" s="2035" t="s">
        <v>21</v>
      </c>
      <c r="AJ84" s="2036" t="s">
        <v>21</v>
      </c>
      <c r="AK84" s="2002" t="s">
        <v>24</v>
      </c>
      <c r="AL84" s="2003" t="s">
        <v>24</v>
      </c>
      <c r="AM84" s="2004" t="s">
        <v>24</v>
      </c>
      <c r="AN84" s="2005" t="s">
        <v>24</v>
      </c>
      <c r="AO84" s="2006" t="s">
        <v>24</v>
      </c>
      <c r="AP84" s="2007" t="s">
        <v>24</v>
      </c>
      <c r="AQ84" s="2037" t="s">
        <v>21</v>
      </c>
      <c r="AR84" s="2038" t="s">
        <v>21</v>
      </c>
      <c r="AS84" s="2010" t="s">
        <v>24</v>
      </c>
      <c r="AT84" s="2011" t="s">
        <v>24</v>
      </c>
      <c r="AU84" s="2012" t="s">
        <v>24</v>
      </c>
      <c r="AV84" s="2013" t="s">
        <v>24</v>
      </c>
      <c r="AW84" s="2014" t="s">
        <v>24</v>
      </c>
      <c r="AX84" s="2015" t="s">
        <v>24</v>
      </c>
      <c r="AY84" s="2016" t="s">
        <v>24</v>
      </c>
      <c r="AZ84" s="2017" t="s">
        <v>24</v>
      </c>
      <c r="BA84" s="2018" t="s">
        <v>24</v>
      </c>
      <c r="BB84" s="2019" t="s">
        <v>24</v>
      </c>
      <c r="BC84" s="2039" t="s">
        <v>21</v>
      </c>
      <c r="BD84" s="2040" t="s">
        <v>21</v>
      </c>
    </row>
    <row r="85" spans="1:56" ht="12.75">
      <c r="A85" s="2042">
        <f>HYPERLINK("http://www.congressweb.com/nrln/bills/detail/id/17983","H.R.1571:  Improving Access to Medicare Coverage Act of 2015")</f>
        <v>0</v>
      </c>
      <c r="B85" s="2043" t="s">
        <v>23</v>
      </c>
      <c r="C85" s="2044" t="s">
        <v>0</v>
      </c>
      <c r="D85" s="2045" t="s">
        <v>24</v>
      </c>
      <c r="E85" s="2098" t="s">
        <v>21</v>
      </c>
      <c r="F85" s="2099" t="s">
        <v>21</v>
      </c>
      <c r="G85" s="2048" t="s">
        <v>24</v>
      </c>
      <c r="H85" s="2100" t="s">
        <v>21</v>
      </c>
      <c r="I85" s="2101" t="s">
        <v>21</v>
      </c>
      <c r="J85" s="2102" t="s">
        <v>21</v>
      </c>
      <c r="K85" s="2052" t="s">
        <v>24</v>
      </c>
      <c r="L85" s="2053" t="s">
        <v>24</v>
      </c>
      <c r="M85" s="2054" t="s">
        <v>24</v>
      </c>
      <c r="N85" s="2103" t="s">
        <v>21</v>
      </c>
      <c r="O85" s="2056" t="s">
        <v>24</v>
      </c>
      <c r="P85" s="2057" t="s">
        <v>24</v>
      </c>
      <c r="Q85" s="2058" t="s">
        <v>24</v>
      </c>
      <c r="R85" s="2104" t="s">
        <v>21</v>
      </c>
      <c r="S85" s="2060" t="s">
        <v>24</v>
      </c>
      <c r="T85" s="2105" t="s">
        <v>21</v>
      </c>
      <c r="U85" s="2062" t="s">
        <v>24</v>
      </c>
      <c r="V85" s="2063" t="s">
        <v>24</v>
      </c>
      <c r="W85" s="2106" t="s">
        <v>21</v>
      </c>
      <c r="X85" s="2065" t="s">
        <v>24</v>
      </c>
      <c r="Y85" s="2066" t="s">
        <v>24</v>
      </c>
      <c r="Z85" s="2067" t="s">
        <v>24</v>
      </c>
      <c r="AA85" s="2107" t="s">
        <v>21</v>
      </c>
      <c r="AB85" s="2069" t="s">
        <v>24</v>
      </c>
      <c r="AC85" s="2108" t="s">
        <v>21</v>
      </c>
      <c r="AD85" s="2071" t="s">
        <v>24</v>
      </c>
      <c r="AE85" s="2109" t="s">
        <v>21</v>
      </c>
      <c r="AF85" s="2073" t="s">
        <v>24</v>
      </c>
      <c r="AG85" s="2074" t="s">
        <v>24</v>
      </c>
      <c r="AH85" s="2075" t="s">
        <v>24</v>
      </c>
      <c r="AI85" s="2110" t="s">
        <v>21</v>
      </c>
      <c r="AJ85" s="2077" t="s">
        <v>24</v>
      </c>
      <c r="AK85" s="2078" t="s">
        <v>24</v>
      </c>
      <c r="AL85" s="2079" t="s">
        <v>24</v>
      </c>
      <c r="AM85" s="2080" t="s">
        <v>24</v>
      </c>
      <c r="AN85" s="2081" t="s">
        <v>24</v>
      </c>
      <c r="AO85" s="2082" t="s">
        <v>24</v>
      </c>
      <c r="AP85" s="2083" t="s">
        <v>24</v>
      </c>
      <c r="AQ85" s="2084" t="s">
        <v>24</v>
      </c>
      <c r="AR85" s="2111" t="s">
        <v>21</v>
      </c>
      <c r="AS85" s="2086" t="s">
        <v>24</v>
      </c>
      <c r="AT85" s="2087" t="s">
        <v>24</v>
      </c>
      <c r="AU85" s="2088" t="s">
        <v>24</v>
      </c>
      <c r="AV85" s="2089" t="s">
        <v>24</v>
      </c>
      <c r="AW85" s="2090" t="s">
        <v>24</v>
      </c>
      <c r="AX85" s="2091" t="s">
        <v>24</v>
      </c>
      <c r="AY85" s="2092" t="s">
        <v>24</v>
      </c>
      <c r="AZ85" s="2093" t="s">
        <v>24</v>
      </c>
      <c r="BA85" s="2094" t="s">
        <v>24</v>
      </c>
      <c r="BB85" s="2095" t="s">
        <v>24</v>
      </c>
      <c r="BC85" s="2112" t="s">
        <v>21</v>
      </c>
      <c r="BD85" s="2097" t="s">
        <v>24</v>
      </c>
    </row>
    <row r="86" spans="1:56" ht="12.75">
      <c r="A86" s="2114">
        <f>HYPERLINK("http://www.congressweb.com/nrln/bills/detail/id/17986","H.R.1559: Health Outcomes, Planning, &amp; Education (HOPE) For Alzheimer's Act Of 2015")</f>
        <v>0</v>
      </c>
      <c r="B86" s="2115" t="s">
        <v>23</v>
      </c>
      <c r="C86" s="2116" t="s">
        <v>0</v>
      </c>
      <c r="D86" s="2170" t="s">
        <v>21</v>
      </c>
      <c r="E86" s="2171" t="s">
        <v>21</v>
      </c>
      <c r="F86" s="2172" t="s">
        <v>21</v>
      </c>
      <c r="G86" s="2120" t="s">
        <v>24</v>
      </c>
      <c r="H86" s="2173" t="s">
        <v>21</v>
      </c>
      <c r="I86" s="2174" t="s">
        <v>21</v>
      </c>
      <c r="J86" s="2175" t="s">
        <v>21</v>
      </c>
      <c r="K86" s="2124" t="s">
        <v>24</v>
      </c>
      <c r="L86" s="2176" t="s">
        <v>21</v>
      </c>
      <c r="M86" s="2177" t="s">
        <v>21</v>
      </c>
      <c r="N86" s="2178" t="s">
        <v>21</v>
      </c>
      <c r="O86" s="2128" t="s">
        <v>24</v>
      </c>
      <c r="P86" s="2179" t="s">
        <v>21</v>
      </c>
      <c r="Q86" s="2180" t="s">
        <v>21</v>
      </c>
      <c r="R86" s="2181" t="s">
        <v>21</v>
      </c>
      <c r="S86" s="2182" t="s">
        <v>21</v>
      </c>
      <c r="T86" s="2183" t="s">
        <v>21</v>
      </c>
      <c r="U86" s="2184" t="s">
        <v>21</v>
      </c>
      <c r="V86" s="2185" t="s">
        <v>21</v>
      </c>
      <c r="W86" s="2186" t="s">
        <v>21</v>
      </c>
      <c r="X86" s="2187" t="s">
        <v>21</v>
      </c>
      <c r="Y86" s="2188" t="s">
        <v>21</v>
      </c>
      <c r="Z86" s="2139" t="s">
        <v>24</v>
      </c>
      <c r="AA86" s="2189" t="s">
        <v>21</v>
      </c>
      <c r="AB86" s="2190" t="s">
        <v>21</v>
      </c>
      <c r="AC86" s="2191" t="s">
        <v>21</v>
      </c>
      <c r="AD86" s="2192" t="s">
        <v>21</v>
      </c>
      <c r="AE86" s="2193" t="s">
        <v>21</v>
      </c>
      <c r="AF86" s="2194" t="s">
        <v>21</v>
      </c>
      <c r="AG86" s="2146" t="s">
        <v>24</v>
      </c>
      <c r="AH86" s="2195" t="s">
        <v>21</v>
      </c>
      <c r="AI86" s="2196" t="s">
        <v>21</v>
      </c>
      <c r="AJ86" s="2197" t="s">
        <v>21</v>
      </c>
      <c r="AK86" s="2150" t="s">
        <v>24</v>
      </c>
      <c r="AL86" s="2151" t="s">
        <v>24</v>
      </c>
      <c r="AM86" s="2198" t="s">
        <v>21</v>
      </c>
      <c r="AN86" s="2153" t="s">
        <v>24</v>
      </c>
      <c r="AO86" s="2199" t="s">
        <v>21</v>
      </c>
      <c r="AP86" s="2155" t="s">
        <v>24</v>
      </c>
      <c r="AQ86" s="2200" t="s">
        <v>21</v>
      </c>
      <c r="AR86" s="2201" t="s">
        <v>21</v>
      </c>
      <c r="AS86" s="2158" t="s">
        <v>24</v>
      </c>
      <c r="AT86" s="2202" t="s">
        <v>21</v>
      </c>
      <c r="AU86" s="2160" t="s">
        <v>24</v>
      </c>
      <c r="AV86" s="2161" t="s">
        <v>24</v>
      </c>
      <c r="AW86" s="2203" t="s">
        <v>21</v>
      </c>
      <c r="AX86" s="2204" t="s">
        <v>21</v>
      </c>
      <c r="AY86" s="2164" t="s">
        <v>24</v>
      </c>
      <c r="AZ86" s="2165" t="s">
        <v>24</v>
      </c>
      <c r="BA86" s="2166" t="s">
        <v>24</v>
      </c>
      <c r="BB86" s="2205" t="s">
        <v>21</v>
      </c>
      <c r="BC86" s="2206" t="s">
        <v>21</v>
      </c>
      <c r="BD86" s="2207" t="s">
        <v>21</v>
      </c>
    </row>
    <row r="87" spans="1:56" ht="12.75">
      <c r="A87" s="2209">
        <f>HYPERLINK("http://www.congressweb.com/nrln/bills/detail/id/17918","H.R.1516: Ensuring Access to Quality Complex Rehabilitation Technology Act of 2015")</f>
        <v>0</v>
      </c>
      <c r="B87" s="2210" t="s">
        <v>23</v>
      </c>
      <c r="C87" s="2211" t="s">
        <v>0</v>
      </c>
      <c r="D87" s="2212" t="s">
        <v>24</v>
      </c>
      <c r="E87" s="2265" t="s">
        <v>21</v>
      </c>
      <c r="F87" s="2214" t="s">
        <v>24</v>
      </c>
      <c r="G87" s="2215" t="s">
        <v>24</v>
      </c>
      <c r="H87" s="2266" t="s">
        <v>21</v>
      </c>
      <c r="I87" s="2267" t="s">
        <v>21</v>
      </c>
      <c r="J87" s="2218" t="s">
        <v>24</v>
      </c>
      <c r="K87" s="2219" t="s">
        <v>24</v>
      </c>
      <c r="L87" s="2220" t="s">
        <v>24</v>
      </c>
      <c r="M87" s="2221" t="s">
        <v>24</v>
      </c>
      <c r="N87" s="2222" t="s">
        <v>24</v>
      </c>
      <c r="O87" s="2223" t="s">
        <v>24</v>
      </c>
      <c r="P87" s="2268" t="s">
        <v>21</v>
      </c>
      <c r="Q87" s="2225" t="s">
        <v>24</v>
      </c>
      <c r="R87" s="2269" t="s">
        <v>21</v>
      </c>
      <c r="S87" s="2227" t="s">
        <v>24</v>
      </c>
      <c r="T87" s="2270" t="s">
        <v>21</v>
      </c>
      <c r="U87" s="2271" t="s">
        <v>21</v>
      </c>
      <c r="V87" s="2272" t="s">
        <v>21</v>
      </c>
      <c r="W87" s="2273" t="s">
        <v>21</v>
      </c>
      <c r="X87" s="2232" t="s">
        <v>24</v>
      </c>
      <c r="Y87" s="2274" t="s">
        <v>21</v>
      </c>
      <c r="Z87" s="2234" t="s">
        <v>24</v>
      </c>
      <c r="AA87" s="2235" t="s">
        <v>24</v>
      </c>
      <c r="AB87" s="2236" t="s">
        <v>24</v>
      </c>
      <c r="AC87" s="2275" t="s">
        <v>21</v>
      </c>
      <c r="AD87" s="2276" t="s">
        <v>21</v>
      </c>
      <c r="AE87" s="2277" t="s">
        <v>21</v>
      </c>
      <c r="AF87" s="2240" t="s">
        <v>24</v>
      </c>
      <c r="AG87" s="2241" t="s">
        <v>24</v>
      </c>
      <c r="AH87" s="2278" t="s">
        <v>21</v>
      </c>
      <c r="AI87" s="2279" t="s">
        <v>21</v>
      </c>
      <c r="AJ87" s="2244" t="s">
        <v>24</v>
      </c>
      <c r="AK87" s="2245" t="s">
        <v>24</v>
      </c>
      <c r="AL87" s="2246" t="s">
        <v>24</v>
      </c>
      <c r="AM87" s="2247" t="s">
        <v>24</v>
      </c>
      <c r="AN87" s="2248" t="s">
        <v>24</v>
      </c>
      <c r="AO87" s="2280" t="s">
        <v>21</v>
      </c>
      <c r="AP87" s="2250" t="s">
        <v>24</v>
      </c>
      <c r="AQ87" s="2251" t="s">
        <v>24</v>
      </c>
      <c r="AR87" s="2281" t="s">
        <v>21</v>
      </c>
      <c r="AS87" s="2282" t="s">
        <v>21</v>
      </c>
      <c r="AT87" s="2254" t="s">
        <v>24</v>
      </c>
      <c r="AU87" s="2255" t="s">
        <v>24</v>
      </c>
      <c r="AV87" s="2256" t="s">
        <v>24</v>
      </c>
      <c r="AW87" s="2283" t="s">
        <v>21</v>
      </c>
      <c r="AX87" s="2258" t="s">
        <v>24</v>
      </c>
      <c r="AY87" s="2259" t="s">
        <v>24</v>
      </c>
      <c r="AZ87" s="2260" t="s">
        <v>24</v>
      </c>
      <c r="BA87" s="2261" t="s">
        <v>24</v>
      </c>
      <c r="BB87" s="2262" t="s">
        <v>24</v>
      </c>
      <c r="BC87" s="2263" t="s">
        <v>24</v>
      </c>
      <c r="BD87" s="2264" t="s">
        <v>24</v>
      </c>
    </row>
    <row r="88" spans="1:56" ht="12.75">
      <c r="A88" s="2285">
        <f>HYPERLINK("http://www.congressweb.com/nrln/bills/detail/id/17903","H.R.1453: Ambulatory Surgery Center Quality and Access Act of 2015")</f>
        <v>0</v>
      </c>
      <c r="B88" s="2286" t="s">
        <v>23</v>
      </c>
      <c r="C88" s="2287" t="s">
        <v>0</v>
      </c>
      <c r="D88" s="2288" t="s">
        <v>24</v>
      </c>
      <c r="E88" s="2289" t="s">
        <v>24</v>
      </c>
      <c r="F88" s="2341" t="s">
        <v>21</v>
      </c>
      <c r="G88" s="2291" t="s">
        <v>24</v>
      </c>
      <c r="H88" s="2292" t="s">
        <v>24</v>
      </c>
      <c r="I88" s="2293" t="s">
        <v>24</v>
      </c>
      <c r="J88" s="2342" t="s">
        <v>21</v>
      </c>
      <c r="K88" s="2295" t="s">
        <v>24</v>
      </c>
      <c r="L88" s="2343" t="s">
        <v>21</v>
      </c>
      <c r="M88" s="2297" t="s">
        <v>24</v>
      </c>
      <c r="N88" s="2344" t="s">
        <v>21</v>
      </c>
      <c r="O88" s="2299" t="s">
        <v>24</v>
      </c>
      <c r="P88" s="2300" t="s">
        <v>24</v>
      </c>
      <c r="Q88" s="2301" t="s">
        <v>24</v>
      </c>
      <c r="R88" s="2345" t="s">
        <v>21</v>
      </c>
      <c r="S88" s="2303" t="s">
        <v>24</v>
      </c>
      <c r="T88" s="2304" t="s">
        <v>24</v>
      </c>
      <c r="U88" s="2305" t="s">
        <v>24</v>
      </c>
      <c r="V88" s="2306" t="s">
        <v>24</v>
      </c>
      <c r="W88" s="2346" t="s">
        <v>21</v>
      </c>
      <c r="X88" s="2308" t="s">
        <v>24</v>
      </c>
      <c r="Y88" s="2347" t="s">
        <v>21</v>
      </c>
      <c r="Z88" s="2310" t="s">
        <v>24</v>
      </c>
      <c r="AA88" s="2311" t="s">
        <v>24</v>
      </c>
      <c r="AB88" s="2312" t="s">
        <v>24</v>
      </c>
      <c r="AC88" s="2313" t="s">
        <v>24</v>
      </c>
      <c r="AD88" s="2314" t="s">
        <v>24</v>
      </c>
      <c r="AE88" s="2315" t="s">
        <v>24</v>
      </c>
      <c r="AF88" s="2316" t="s">
        <v>24</v>
      </c>
      <c r="AG88" s="2317" t="s">
        <v>24</v>
      </c>
      <c r="AH88" s="2318" t="s">
        <v>24</v>
      </c>
      <c r="AI88" s="2319" t="s">
        <v>24</v>
      </c>
      <c r="AJ88" s="2348" t="s">
        <v>21</v>
      </c>
      <c r="AK88" s="2321" t="s">
        <v>24</v>
      </c>
      <c r="AL88" s="2322" t="s">
        <v>24</v>
      </c>
      <c r="AM88" s="2323" t="s">
        <v>24</v>
      </c>
      <c r="AN88" s="2349" t="s">
        <v>21</v>
      </c>
      <c r="AO88" s="2350" t="s">
        <v>21</v>
      </c>
      <c r="AP88" s="2326" t="s">
        <v>24</v>
      </c>
      <c r="AQ88" s="2327" t="s">
        <v>24</v>
      </c>
      <c r="AR88" s="2328" t="s">
        <v>24</v>
      </c>
      <c r="AS88" s="2329" t="s">
        <v>24</v>
      </c>
      <c r="AT88" s="2330" t="s">
        <v>24</v>
      </c>
      <c r="AU88" s="2331" t="s">
        <v>24</v>
      </c>
      <c r="AV88" s="2332" t="s">
        <v>24</v>
      </c>
      <c r="AW88" s="2333" t="s">
        <v>24</v>
      </c>
      <c r="AX88" s="2351" t="s">
        <v>21</v>
      </c>
      <c r="AY88" s="2335" t="s">
        <v>24</v>
      </c>
      <c r="AZ88" s="2336" t="s">
        <v>24</v>
      </c>
      <c r="BA88" s="2337" t="s">
        <v>24</v>
      </c>
      <c r="BB88" s="2352" t="s">
        <v>21</v>
      </c>
      <c r="BC88" s="2353" t="s">
        <v>21</v>
      </c>
      <c r="BD88" s="2340" t="s">
        <v>24</v>
      </c>
    </row>
    <row r="89" spans="1:56" ht="12.75">
      <c r="A89" s="2355">
        <f>HYPERLINK("http://www.congressweb.com/nrln/bills/detail/id/17904","H.R.1427: Medicare CGM ACCess Act of 2015")</f>
        <v>0</v>
      </c>
      <c r="B89" s="2356" t="s">
        <v>23</v>
      </c>
      <c r="C89" s="2357" t="s">
        <v>0</v>
      </c>
      <c r="D89" s="2358" t="s">
        <v>24</v>
      </c>
      <c r="E89" s="2359" t="s">
        <v>24</v>
      </c>
      <c r="F89" s="2411" t="s">
        <v>21</v>
      </c>
      <c r="G89" s="2361" t="s">
        <v>24</v>
      </c>
      <c r="H89" s="2412" t="s">
        <v>21</v>
      </c>
      <c r="I89" s="2413" t="s">
        <v>21</v>
      </c>
      <c r="J89" s="2364" t="s">
        <v>24</v>
      </c>
      <c r="K89" s="2414" t="s">
        <v>21</v>
      </c>
      <c r="L89" s="2366" t="s">
        <v>24</v>
      </c>
      <c r="M89" s="2367" t="s">
        <v>24</v>
      </c>
      <c r="N89" s="2415" t="s">
        <v>21</v>
      </c>
      <c r="O89" s="2369" t="s">
        <v>24</v>
      </c>
      <c r="P89" s="2370" t="s">
        <v>24</v>
      </c>
      <c r="Q89" s="2416" t="s">
        <v>21</v>
      </c>
      <c r="R89" s="2417" t="s">
        <v>21</v>
      </c>
      <c r="S89" s="2373" t="s">
        <v>24</v>
      </c>
      <c r="T89" s="2418" t="s">
        <v>21</v>
      </c>
      <c r="U89" s="2419" t="s">
        <v>21</v>
      </c>
      <c r="V89" s="2420" t="s">
        <v>21</v>
      </c>
      <c r="W89" s="2421" t="s">
        <v>21</v>
      </c>
      <c r="X89" s="2422" t="s">
        <v>21</v>
      </c>
      <c r="Y89" s="2379" t="s">
        <v>24</v>
      </c>
      <c r="Z89" s="2380" t="s">
        <v>24</v>
      </c>
      <c r="AA89" s="2423" t="s">
        <v>21</v>
      </c>
      <c r="AB89" s="2424" t="s">
        <v>21</v>
      </c>
      <c r="AC89" s="2425" t="s">
        <v>21</v>
      </c>
      <c r="AD89" s="2426" t="s">
        <v>21</v>
      </c>
      <c r="AE89" s="2427" t="s">
        <v>21</v>
      </c>
      <c r="AF89" s="2428" t="s">
        <v>21</v>
      </c>
      <c r="AG89" s="2429" t="s">
        <v>21</v>
      </c>
      <c r="AH89" s="2430" t="s">
        <v>21</v>
      </c>
      <c r="AI89" s="2431" t="s">
        <v>21</v>
      </c>
      <c r="AJ89" s="2432" t="s">
        <v>21</v>
      </c>
      <c r="AK89" s="2391" t="s">
        <v>24</v>
      </c>
      <c r="AL89" s="2392" t="s">
        <v>24</v>
      </c>
      <c r="AM89" s="2433" t="s">
        <v>21</v>
      </c>
      <c r="AN89" s="2434" t="s">
        <v>21</v>
      </c>
      <c r="AO89" s="2395" t="s">
        <v>24</v>
      </c>
      <c r="AP89" s="2396" t="s">
        <v>24</v>
      </c>
      <c r="AQ89" s="2397" t="s">
        <v>24</v>
      </c>
      <c r="AR89" s="2435" t="s">
        <v>21</v>
      </c>
      <c r="AS89" s="2399" t="s">
        <v>24</v>
      </c>
      <c r="AT89" s="2400" t="s">
        <v>24</v>
      </c>
      <c r="AU89" s="2401" t="s">
        <v>24</v>
      </c>
      <c r="AV89" s="2402" t="s">
        <v>24</v>
      </c>
      <c r="AW89" s="2436" t="s">
        <v>21</v>
      </c>
      <c r="AX89" s="2437" t="s">
        <v>21</v>
      </c>
      <c r="AY89" s="2405" t="s">
        <v>24</v>
      </c>
      <c r="AZ89" s="2406" t="s">
        <v>24</v>
      </c>
      <c r="BA89" s="2438" t="s">
        <v>21</v>
      </c>
      <c r="BB89" s="2439" t="s">
        <v>21</v>
      </c>
      <c r="BC89" s="2440" t="s">
        <v>21</v>
      </c>
      <c r="BD89" s="2441" t="s">
        <v>21</v>
      </c>
    </row>
    <row r="90" spans="1:56" ht="12.75">
      <c r="A90" s="2443">
        <f>HYPERLINK("http://www.congressweb.com/nrln/bills/detail/id/17845","H.R.1343: Establish Benificiary Equity in the Hospital Readmissions Program Act of 2015")</f>
        <v>0</v>
      </c>
      <c r="B90" s="2444" t="s">
        <v>23</v>
      </c>
      <c r="C90" s="2445" t="s">
        <v>0</v>
      </c>
      <c r="D90" s="2499" t="s">
        <v>21</v>
      </c>
      <c r="E90" s="2447" t="s">
        <v>24</v>
      </c>
      <c r="F90" s="2448" t="s">
        <v>24</v>
      </c>
      <c r="G90" s="2449" t="s">
        <v>24</v>
      </c>
      <c r="H90" s="2450" t="s">
        <v>24</v>
      </c>
      <c r="I90" s="2451" t="s">
        <v>24</v>
      </c>
      <c r="J90" s="2452" t="s">
        <v>24</v>
      </c>
      <c r="K90" s="2453" t="s">
        <v>24</v>
      </c>
      <c r="L90" s="2454" t="s">
        <v>24</v>
      </c>
      <c r="M90" s="2455" t="s">
        <v>24</v>
      </c>
      <c r="N90" s="2500" t="s">
        <v>21</v>
      </c>
      <c r="O90" s="2457" t="s">
        <v>24</v>
      </c>
      <c r="P90" s="2458" t="s">
        <v>24</v>
      </c>
      <c r="Q90" s="2459" t="s">
        <v>24</v>
      </c>
      <c r="R90" s="2460" t="s">
        <v>24</v>
      </c>
      <c r="S90" s="2461" t="s">
        <v>24</v>
      </c>
      <c r="T90" s="2501" t="s">
        <v>21</v>
      </c>
      <c r="U90" s="2502" t="s">
        <v>21</v>
      </c>
      <c r="V90" s="2503" t="s">
        <v>21</v>
      </c>
      <c r="W90" s="2465" t="s">
        <v>24</v>
      </c>
      <c r="X90" s="2466" t="s">
        <v>24</v>
      </c>
      <c r="Y90" s="2467" t="s">
        <v>24</v>
      </c>
      <c r="Z90" s="2468" t="s">
        <v>24</v>
      </c>
      <c r="AA90" s="2469" t="s">
        <v>24</v>
      </c>
      <c r="AB90" s="2470" t="s">
        <v>24</v>
      </c>
      <c r="AC90" s="2504" t="s">
        <v>21</v>
      </c>
      <c r="AD90" s="2472" t="s">
        <v>24</v>
      </c>
      <c r="AE90" s="2505" t="s">
        <v>21</v>
      </c>
      <c r="AF90" s="2474" t="s">
        <v>24</v>
      </c>
      <c r="AG90" s="2475" t="s">
        <v>24</v>
      </c>
      <c r="AH90" s="2476" t="s">
        <v>24</v>
      </c>
      <c r="AI90" s="2477" t="s">
        <v>24</v>
      </c>
      <c r="AJ90" s="2478" t="s">
        <v>24</v>
      </c>
      <c r="AK90" s="2479" t="s">
        <v>24</v>
      </c>
      <c r="AL90" s="2506" t="s">
        <v>21</v>
      </c>
      <c r="AM90" s="2507" t="s">
        <v>21</v>
      </c>
      <c r="AN90" s="2482" t="s">
        <v>24</v>
      </c>
      <c r="AO90" s="2483" t="s">
        <v>24</v>
      </c>
      <c r="AP90" s="2484" t="s">
        <v>24</v>
      </c>
      <c r="AQ90" s="2508" t="s">
        <v>21</v>
      </c>
      <c r="AR90" s="2509" t="s">
        <v>21</v>
      </c>
      <c r="AS90" s="2487" t="s">
        <v>24</v>
      </c>
      <c r="AT90" s="2488" t="s">
        <v>24</v>
      </c>
      <c r="AU90" s="2489" t="s">
        <v>24</v>
      </c>
      <c r="AV90" s="2490" t="s">
        <v>24</v>
      </c>
      <c r="AW90" s="2491" t="s">
        <v>24</v>
      </c>
      <c r="AX90" s="2510" t="s">
        <v>21</v>
      </c>
      <c r="AY90" s="2493" t="s">
        <v>24</v>
      </c>
      <c r="AZ90" s="2494" t="s">
        <v>24</v>
      </c>
      <c r="BA90" s="2495" t="s">
        <v>24</v>
      </c>
      <c r="BB90" s="2496" t="s">
        <v>24</v>
      </c>
      <c r="BC90" s="2511" t="s">
        <v>21</v>
      </c>
      <c r="BD90" s="2512" t="s">
        <v>21</v>
      </c>
    </row>
    <row r="91" spans="1:56" ht="12.75">
      <c r="A91" s="2514">
        <f>HYPERLINK("http://www.congressweb.com/nrln/bills/detail/id/17849","H.R.1342: Home Health Care Planning Improvement Act of 2015")</f>
        <v>0</v>
      </c>
      <c r="B91" s="2515" t="s">
        <v>23</v>
      </c>
      <c r="C91" s="2516" t="s">
        <v>0</v>
      </c>
      <c r="D91" s="2517" t="s">
        <v>24</v>
      </c>
      <c r="E91" s="2570" t="s">
        <v>21</v>
      </c>
      <c r="F91" s="2571" t="s">
        <v>21</v>
      </c>
      <c r="G91" s="2520" t="s">
        <v>24</v>
      </c>
      <c r="H91" s="2572" t="s">
        <v>21</v>
      </c>
      <c r="I91" s="2573" t="s">
        <v>21</v>
      </c>
      <c r="J91" s="2574" t="s">
        <v>21</v>
      </c>
      <c r="K91" s="2524" t="s">
        <v>24</v>
      </c>
      <c r="L91" s="2575" t="s">
        <v>21</v>
      </c>
      <c r="M91" s="2526" t="s">
        <v>24</v>
      </c>
      <c r="N91" s="2576" t="s">
        <v>21</v>
      </c>
      <c r="O91" s="2528" t="s">
        <v>24</v>
      </c>
      <c r="P91" s="2577" t="s">
        <v>21</v>
      </c>
      <c r="Q91" s="2530" t="s">
        <v>24</v>
      </c>
      <c r="R91" s="2531" t="s">
        <v>24</v>
      </c>
      <c r="S91" s="2532" t="s">
        <v>24</v>
      </c>
      <c r="T91" s="2578" t="s">
        <v>21</v>
      </c>
      <c r="U91" s="2534" t="s">
        <v>24</v>
      </c>
      <c r="V91" s="2579" t="s">
        <v>21</v>
      </c>
      <c r="W91" s="2536" t="s">
        <v>24</v>
      </c>
      <c r="X91" s="2580" t="s">
        <v>21</v>
      </c>
      <c r="Y91" s="2538" t="s">
        <v>24</v>
      </c>
      <c r="Z91" s="2539" t="s">
        <v>24</v>
      </c>
      <c r="AA91" s="2581" t="s">
        <v>21</v>
      </c>
      <c r="AB91" s="2541" t="s">
        <v>24</v>
      </c>
      <c r="AC91" s="2582" t="s">
        <v>21</v>
      </c>
      <c r="AD91" s="2583" t="s">
        <v>21</v>
      </c>
      <c r="AE91" s="2584" t="s">
        <v>21</v>
      </c>
      <c r="AF91" s="2545" t="s">
        <v>24</v>
      </c>
      <c r="AG91" s="2546" t="s">
        <v>24</v>
      </c>
      <c r="AH91" s="2585" t="s">
        <v>21</v>
      </c>
      <c r="AI91" s="2586" t="s">
        <v>21</v>
      </c>
      <c r="AJ91" s="2587" t="s">
        <v>21</v>
      </c>
      <c r="AK91" s="2550" t="s">
        <v>24</v>
      </c>
      <c r="AL91" s="2551" t="s">
        <v>24</v>
      </c>
      <c r="AM91" s="2588" t="s">
        <v>21</v>
      </c>
      <c r="AN91" s="2553" t="s">
        <v>24</v>
      </c>
      <c r="AO91" s="2554" t="s">
        <v>24</v>
      </c>
      <c r="AP91" s="2555" t="s">
        <v>24</v>
      </c>
      <c r="AQ91" s="2589" t="s">
        <v>21</v>
      </c>
      <c r="AR91" s="2590" t="s">
        <v>21</v>
      </c>
      <c r="AS91" s="2558" t="s">
        <v>24</v>
      </c>
      <c r="AT91" s="2559" t="s">
        <v>24</v>
      </c>
      <c r="AU91" s="2560" t="s">
        <v>24</v>
      </c>
      <c r="AV91" s="2561" t="s">
        <v>24</v>
      </c>
      <c r="AW91" s="2562" t="s">
        <v>24</v>
      </c>
      <c r="AX91" s="2591" t="s">
        <v>21</v>
      </c>
      <c r="AY91" s="2564" t="s">
        <v>24</v>
      </c>
      <c r="AZ91" s="2565" t="s">
        <v>24</v>
      </c>
      <c r="BA91" s="2566" t="s">
        <v>24</v>
      </c>
      <c r="BB91" s="2567" t="s">
        <v>24</v>
      </c>
      <c r="BC91" s="2592" t="s">
        <v>21</v>
      </c>
      <c r="BD91" s="2569" t="s">
        <v>24</v>
      </c>
    </row>
    <row r="92" spans="1:56" ht="12.75">
      <c r="A92" s="2594">
        <f>HYPERLINK("http://www.congressweb.com/nrln/bills/detail/id/17795","H.R.1270: Restoring Access to Medication Act of 2015 ")</f>
        <v>0</v>
      </c>
      <c r="B92" s="2595" t="s">
        <v>23</v>
      </c>
      <c r="C92" s="2596" t="s">
        <v>0</v>
      </c>
      <c r="D92" s="2597" t="s">
        <v>24</v>
      </c>
      <c r="E92" s="2598" t="s">
        <v>24</v>
      </c>
      <c r="F92" s="2599" t="s">
        <v>24</v>
      </c>
      <c r="G92" s="2600" t="s">
        <v>24</v>
      </c>
      <c r="H92" s="2601" t="s">
        <v>24</v>
      </c>
      <c r="I92" s="2602" t="s">
        <v>24</v>
      </c>
      <c r="J92" s="2603" t="s">
        <v>24</v>
      </c>
      <c r="K92" s="2604" t="s">
        <v>24</v>
      </c>
      <c r="L92" s="2605" t="s">
        <v>24</v>
      </c>
      <c r="M92" s="2606" t="s">
        <v>24</v>
      </c>
      <c r="N92" s="2607" t="s">
        <v>24</v>
      </c>
      <c r="O92" s="2608" t="s">
        <v>24</v>
      </c>
      <c r="P92" s="2609" t="s">
        <v>24</v>
      </c>
      <c r="Q92" s="2610" t="s">
        <v>24</v>
      </c>
      <c r="R92" s="2611" t="s">
        <v>24</v>
      </c>
      <c r="S92" s="2612" t="s">
        <v>24</v>
      </c>
      <c r="T92" s="2613" t="s">
        <v>24</v>
      </c>
      <c r="U92" s="2614" t="s">
        <v>24</v>
      </c>
      <c r="V92" s="2615" t="s">
        <v>24</v>
      </c>
      <c r="W92" s="2616" t="s">
        <v>24</v>
      </c>
      <c r="X92" s="2617" t="s">
        <v>24</v>
      </c>
      <c r="Y92" s="2618" t="s">
        <v>24</v>
      </c>
      <c r="Z92" s="2619" t="s">
        <v>24</v>
      </c>
      <c r="AA92" s="2620" t="s">
        <v>24</v>
      </c>
      <c r="AB92" s="2621" t="s">
        <v>24</v>
      </c>
      <c r="AC92" s="2622" t="s">
        <v>24</v>
      </c>
      <c r="AD92" s="2623" t="s">
        <v>24</v>
      </c>
      <c r="AE92" s="2624" t="s">
        <v>24</v>
      </c>
      <c r="AF92" s="2625" t="s">
        <v>24</v>
      </c>
      <c r="AG92" s="2626" t="s">
        <v>24</v>
      </c>
      <c r="AH92" s="2627" t="s">
        <v>24</v>
      </c>
      <c r="AI92" s="2628" t="s">
        <v>24</v>
      </c>
      <c r="AJ92" s="2629" t="s">
        <v>24</v>
      </c>
      <c r="AK92" s="2630" t="s">
        <v>24</v>
      </c>
      <c r="AL92" s="2631" t="s">
        <v>24</v>
      </c>
      <c r="AM92" s="2632" t="s">
        <v>24</v>
      </c>
      <c r="AN92" s="2633" t="s">
        <v>24</v>
      </c>
      <c r="AO92" s="2634" t="s">
        <v>24</v>
      </c>
      <c r="AP92" s="2650" t="s">
        <v>21</v>
      </c>
      <c r="AQ92" s="2636" t="s">
        <v>24</v>
      </c>
      <c r="AR92" s="2637" t="s">
        <v>24</v>
      </c>
      <c r="AS92" s="2638" t="s">
        <v>24</v>
      </c>
      <c r="AT92" s="2639" t="s">
        <v>24</v>
      </c>
      <c r="AU92" s="2640" t="s">
        <v>24</v>
      </c>
      <c r="AV92" s="2651" t="s">
        <v>21</v>
      </c>
      <c r="AW92" s="2642" t="s">
        <v>24</v>
      </c>
      <c r="AX92" s="2643" t="s">
        <v>24</v>
      </c>
      <c r="AY92" s="2644" t="s">
        <v>24</v>
      </c>
      <c r="AZ92" s="2645" t="s">
        <v>24</v>
      </c>
      <c r="BA92" s="2646" t="s">
        <v>24</v>
      </c>
      <c r="BB92" s="2647" t="s">
        <v>24</v>
      </c>
      <c r="BC92" s="2648" t="s">
        <v>24</v>
      </c>
      <c r="BD92" s="2649" t="s">
        <v>24</v>
      </c>
    </row>
    <row r="93" spans="1:56" ht="12.75">
      <c r="A93" s="2653">
        <f>HYPERLINK("http://www.congressweb.com/nrln/bills/detail/id/17802","H.R.1220: Removing Barriers to Colorectal Cancer Screening Act of 2015")</f>
        <v>0</v>
      </c>
      <c r="B93" s="2654" t="s">
        <v>23</v>
      </c>
      <c r="C93" s="2655" t="s">
        <v>0</v>
      </c>
      <c r="D93" s="2656" t="s">
        <v>24</v>
      </c>
      <c r="E93" s="2709" t="s">
        <v>21</v>
      </c>
      <c r="F93" s="2710" t="s">
        <v>21</v>
      </c>
      <c r="G93" s="2659" t="s">
        <v>24</v>
      </c>
      <c r="H93" s="2711" t="s">
        <v>21</v>
      </c>
      <c r="I93" s="2712" t="s">
        <v>21</v>
      </c>
      <c r="J93" s="2713" t="s">
        <v>21</v>
      </c>
      <c r="K93" s="2714" t="s">
        <v>21</v>
      </c>
      <c r="L93" s="2715" t="s">
        <v>21</v>
      </c>
      <c r="M93" s="2716" t="s">
        <v>21</v>
      </c>
      <c r="N93" s="2717" t="s">
        <v>21</v>
      </c>
      <c r="O93" s="2667" t="s">
        <v>24</v>
      </c>
      <c r="P93" s="2718" t="s">
        <v>21</v>
      </c>
      <c r="Q93" s="2719" t="s">
        <v>21</v>
      </c>
      <c r="R93" s="2720" t="s">
        <v>21</v>
      </c>
      <c r="S93" s="2671" t="s">
        <v>24</v>
      </c>
      <c r="T93" s="2721" t="s">
        <v>21</v>
      </c>
      <c r="U93" s="2722" t="s">
        <v>21</v>
      </c>
      <c r="V93" s="2723" t="s">
        <v>21</v>
      </c>
      <c r="W93" s="2724" t="s">
        <v>21</v>
      </c>
      <c r="X93" s="2725" t="s">
        <v>21</v>
      </c>
      <c r="Y93" s="2726" t="s">
        <v>21</v>
      </c>
      <c r="Z93" s="2678" t="s">
        <v>24</v>
      </c>
      <c r="AA93" s="2727" t="s">
        <v>21</v>
      </c>
      <c r="AB93" s="2728" t="s">
        <v>21</v>
      </c>
      <c r="AC93" s="2729" t="s">
        <v>21</v>
      </c>
      <c r="AD93" s="2730" t="s">
        <v>21</v>
      </c>
      <c r="AE93" s="2731" t="s">
        <v>21</v>
      </c>
      <c r="AF93" s="2732" t="s">
        <v>21</v>
      </c>
      <c r="AG93" s="2685" t="s">
        <v>24</v>
      </c>
      <c r="AH93" s="2733" t="s">
        <v>21</v>
      </c>
      <c r="AI93" s="2734" t="s">
        <v>21</v>
      </c>
      <c r="AJ93" s="2735" t="s">
        <v>21</v>
      </c>
      <c r="AK93" s="2689" t="s">
        <v>24</v>
      </c>
      <c r="AL93" s="2690" t="s">
        <v>24</v>
      </c>
      <c r="AM93" s="2736" t="s">
        <v>21</v>
      </c>
      <c r="AN93" s="2737" t="s">
        <v>21</v>
      </c>
      <c r="AO93" s="2738" t="s">
        <v>21</v>
      </c>
      <c r="AP93" s="2694" t="s">
        <v>24</v>
      </c>
      <c r="AQ93" s="2739" t="s">
        <v>21</v>
      </c>
      <c r="AR93" s="2740" t="s">
        <v>21</v>
      </c>
      <c r="AS93" s="2697" t="s">
        <v>24</v>
      </c>
      <c r="AT93" s="2698" t="s">
        <v>24</v>
      </c>
      <c r="AU93" s="2699" t="s">
        <v>24</v>
      </c>
      <c r="AV93" s="2700" t="s">
        <v>24</v>
      </c>
      <c r="AW93" s="2701" t="s">
        <v>24</v>
      </c>
      <c r="AX93" s="2741" t="s">
        <v>21</v>
      </c>
      <c r="AY93" s="2703" t="s">
        <v>24</v>
      </c>
      <c r="AZ93" s="2704" t="s">
        <v>24</v>
      </c>
      <c r="BA93" s="2742" t="s">
        <v>21</v>
      </c>
      <c r="BB93" s="2743" t="s">
        <v>21</v>
      </c>
      <c r="BC93" s="2744" t="s">
        <v>21</v>
      </c>
      <c r="BD93" s="2745" t="s">
        <v>21</v>
      </c>
    </row>
    <row r="94" spans="1:56" ht="12.75">
      <c r="A94" s="2747">
        <f>HYPERLINK("http://www.congressweb.com/nrln/bills/detail/id/17677","H.R.975: Health Freedom for Seniors Act of 2015")</f>
        <v>0</v>
      </c>
      <c r="B94" s="2748" t="s">
        <v>23</v>
      </c>
      <c r="C94" s="2749" t="s">
        <v>0</v>
      </c>
      <c r="D94" s="2750" t="s">
        <v>24</v>
      </c>
      <c r="E94" s="2751" t="s">
        <v>24</v>
      </c>
      <c r="F94" s="2752" t="s">
        <v>24</v>
      </c>
      <c r="G94" s="2753" t="s">
        <v>24</v>
      </c>
      <c r="H94" s="2754" t="s">
        <v>24</v>
      </c>
      <c r="I94" s="2755" t="s">
        <v>24</v>
      </c>
      <c r="J94" s="2756" t="s">
        <v>24</v>
      </c>
      <c r="K94" s="2757" t="s">
        <v>24</v>
      </c>
      <c r="L94" s="2758" t="s">
        <v>24</v>
      </c>
      <c r="M94" s="2759" t="s">
        <v>24</v>
      </c>
      <c r="N94" s="2760" t="s">
        <v>24</v>
      </c>
      <c r="O94" s="2761" t="s">
        <v>24</v>
      </c>
      <c r="P94" s="2762" t="s">
        <v>24</v>
      </c>
      <c r="Q94" s="2763" t="s">
        <v>24</v>
      </c>
      <c r="R94" s="2764" t="s">
        <v>24</v>
      </c>
      <c r="S94" s="2765" t="s">
        <v>24</v>
      </c>
      <c r="T94" s="2766" t="s">
        <v>24</v>
      </c>
      <c r="U94" s="2767" t="s">
        <v>24</v>
      </c>
      <c r="V94" s="2768" t="s">
        <v>24</v>
      </c>
      <c r="W94" s="2769" t="s">
        <v>24</v>
      </c>
      <c r="X94" s="2770" t="s">
        <v>24</v>
      </c>
      <c r="Y94" s="2771" t="s">
        <v>24</v>
      </c>
      <c r="Z94" s="2772" t="s">
        <v>24</v>
      </c>
      <c r="AA94" s="2773" t="s">
        <v>24</v>
      </c>
      <c r="AB94" s="2774" t="s">
        <v>24</v>
      </c>
      <c r="AC94" s="2775" t="s">
        <v>24</v>
      </c>
      <c r="AD94" s="2776" t="s">
        <v>24</v>
      </c>
      <c r="AE94" s="2777" t="s">
        <v>24</v>
      </c>
      <c r="AF94" s="2778" t="s">
        <v>24</v>
      </c>
      <c r="AG94" s="2779" t="s">
        <v>24</v>
      </c>
      <c r="AH94" s="2780" t="s">
        <v>24</v>
      </c>
      <c r="AI94" s="2781" t="s">
        <v>24</v>
      </c>
      <c r="AJ94" s="2782" t="s">
        <v>24</v>
      </c>
      <c r="AK94" s="2783" t="s">
        <v>24</v>
      </c>
      <c r="AL94" s="2784" t="s">
        <v>24</v>
      </c>
      <c r="AM94" s="2785" t="s">
        <v>24</v>
      </c>
      <c r="AN94" s="2786" t="s">
        <v>24</v>
      </c>
      <c r="AO94" s="2787" t="s">
        <v>24</v>
      </c>
      <c r="AP94" s="2788" t="s">
        <v>24</v>
      </c>
      <c r="AQ94" s="2789" t="s">
        <v>24</v>
      </c>
      <c r="AR94" s="2790" t="s">
        <v>24</v>
      </c>
      <c r="AS94" s="2791" t="s">
        <v>24</v>
      </c>
      <c r="AT94" s="2792" t="s">
        <v>24</v>
      </c>
      <c r="AU94" s="2793" t="s">
        <v>24</v>
      </c>
      <c r="AV94" s="2794" t="s">
        <v>24</v>
      </c>
      <c r="AW94" s="2795" t="s">
        <v>24</v>
      </c>
      <c r="AX94" s="2796" t="s">
        <v>24</v>
      </c>
      <c r="AY94" s="2797" t="s">
        <v>24</v>
      </c>
      <c r="AZ94" s="2798" t="s">
        <v>24</v>
      </c>
      <c r="BA94" s="2799" t="s">
        <v>24</v>
      </c>
      <c r="BB94" s="2800" t="s">
        <v>24</v>
      </c>
      <c r="BC94" s="2801" t="s">
        <v>24</v>
      </c>
      <c r="BD94" s="2802" t="s">
        <v>24</v>
      </c>
    </row>
    <row r="95" spans="1:56" ht="12.75">
      <c r="A95" s="2804">
        <f>HYPERLINK("http://www.congressweb.com/nrln/bills/detail/id/20074","H.R.842: Huntington's Disease Parity Act")</f>
        <v>0</v>
      </c>
      <c r="B95" s="2805" t="s">
        <v>23</v>
      </c>
      <c r="C95" s="2806" t="s">
        <v>0</v>
      </c>
      <c r="D95" s="2860" t="s">
        <v>21</v>
      </c>
      <c r="E95" s="2861" t="s">
        <v>21</v>
      </c>
      <c r="F95" s="2862" t="s">
        <v>21</v>
      </c>
      <c r="G95" s="2863" t="s">
        <v>21</v>
      </c>
      <c r="H95" s="2864" t="s">
        <v>21</v>
      </c>
      <c r="I95" s="2865" t="s">
        <v>21</v>
      </c>
      <c r="J95" s="2866" t="s">
        <v>21</v>
      </c>
      <c r="K95" s="2867" t="s">
        <v>21</v>
      </c>
      <c r="L95" s="2868" t="s">
        <v>21</v>
      </c>
      <c r="M95" s="2816" t="s">
        <v>24</v>
      </c>
      <c r="N95" s="2869" t="s">
        <v>21</v>
      </c>
      <c r="O95" s="2818" t="s">
        <v>24</v>
      </c>
      <c r="P95" s="2870" t="s">
        <v>21</v>
      </c>
      <c r="Q95" s="2820" t="s">
        <v>24</v>
      </c>
      <c r="R95" s="2871" t="s">
        <v>21</v>
      </c>
      <c r="S95" s="2822" t="s">
        <v>24</v>
      </c>
      <c r="T95" s="2872" t="s">
        <v>21</v>
      </c>
      <c r="U95" s="2873" t="s">
        <v>21</v>
      </c>
      <c r="V95" s="2874" t="s">
        <v>21</v>
      </c>
      <c r="W95" s="2875" t="s">
        <v>21</v>
      </c>
      <c r="X95" s="2876" t="s">
        <v>21</v>
      </c>
      <c r="Y95" s="2828" t="s">
        <v>24</v>
      </c>
      <c r="Z95" s="2829" t="s">
        <v>24</v>
      </c>
      <c r="AA95" s="2877" t="s">
        <v>21</v>
      </c>
      <c r="AB95" s="2878" t="s">
        <v>21</v>
      </c>
      <c r="AC95" s="2879" t="s">
        <v>21</v>
      </c>
      <c r="AD95" s="2880" t="s">
        <v>21</v>
      </c>
      <c r="AE95" s="2881" t="s">
        <v>21</v>
      </c>
      <c r="AF95" s="2882" t="s">
        <v>21</v>
      </c>
      <c r="AG95" s="2836" t="s">
        <v>24</v>
      </c>
      <c r="AH95" s="2883" t="s">
        <v>21</v>
      </c>
      <c r="AI95" s="2884" t="s">
        <v>21</v>
      </c>
      <c r="AJ95" s="2885" t="s">
        <v>21</v>
      </c>
      <c r="AK95" s="2840" t="s">
        <v>24</v>
      </c>
      <c r="AL95" s="2886" t="s">
        <v>21</v>
      </c>
      <c r="AM95" s="2887" t="s">
        <v>21</v>
      </c>
      <c r="AN95" s="2843" t="s">
        <v>24</v>
      </c>
      <c r="AO95" s="2888" t="s">
        <v>21</v>
      </c>
      <c r="AP95" s="2845" t="s">
        <v>24</v>
      </c>
      <c r="AQ95" s="2889" t="s">
        <v>21</v>
      </c>
      <c r="AR95" s="2890" t="s">
        <v>21</v>
      </c>
      <c r="AS95" s="2891" t="s">
        <v>21</v>
      </c>
      <c r="AT95" s="2892" t="s">
        <v>21</v>
      </c>
      <c r="AU95" s="2850" t="s">
        <v>24</v>
      </c>
      <c r="AV95" s="2851" t="s">
        <v>24</v>
      </c>
      <c r="AW95" s="2893" t="s">
        <v>21</v>
      </c>
      <c r="AX95" s="2894" t="s">
        <v>21</v>
      </c>
      <c r="AY95" s="2854" t="s">
        <v>24</v>
      </c>
      <c r="AZ95" s="2895" t="s">
        <v>21</v>
      </c>
      <c r="BA95" s="2896" t="s">
        <v>21</v>
      </c>
      <c r="BB95" s="2897" t="s">
        <v>21</v>
      </c>
      <c r="BC95" s="2898" t="s">
        <v>21</v>
      </c>
      <c r="BD95" s="2899" t="s">
        <v>21</v>
      </c>
    </row>
    <row r="96" spans="1:56" ht="12.75">
      <c r="A96" s="2901">
        <f>HYPERLINK("http://www.congressweb.com/nrln/bills/detail/id/17621","H.R.793: Ensuring Seniors Access to Local Pharmacies Act of 2015")</f>
        <v>0</v>
      </c>
      <c r="B96" s="2902" t="s">
        <v>23</v>
      </c>
      <c r="C96" s="2903" t="s">
        <v>0</v>
      </c>
      <c r="D96" s="2904" t="s">
        <v>24</v>
      </c>
      <c r="E96" s="2905" t="s">
        <v>24</v>
      </c>
      <c r="F96" s="2906" t="s">
        <v>24</v>
      </c>
      <c r="G96" s="2907" t="s">
        <v>24</v>
      </c>
      <c r="H96" s="2908" t="s">
        <v>24</v>
      </c>
      <c r="I96" s="2909" t="s">
        <v>24</v>
      </c>
      <c r="J96" s="2910" t="s">
        <v>24</v>
      </c>
      <c r="K96" s="2911" t="s">
        <v>24</v>
      </c>
      <c r="L96" s="2912" t="s">
        <v>24</v>
      </c>
      <c r="M96" s="2913" t="s">
        <v>24</v>
      </c>
      <c r="N96" s="2914" t="s">
        <v>24</v>
      </c>
      <c r="O96" s="2915" t="s">
        <v>24</v>
      </c>
      <c r="P96" s="2916" t="s">
        <v>24</v>
      </c>
      <c r="Q96" s="2917" t="s">
        <v>24</v>
      </c>
      <c r="R96" s="2957" t="s">
        <v>21</v>
      </c>
      <c r="S96" s="2919" t="s">
        <v>24</v>
      </c>
      <c r="T96" s="2920" t="s">
        <v>24</v>
      </c>
      <c r="U96" s="2921" t="s">
        <v>24</v>
      </c>
      <c r="V96" s="2922" t="s">
        <v>24</v>
      </c>
      <c r="W96" s="2958" t="s">
        <v>21</v>
      </c>
      <c r="X96" s="2924" t="s">
        <v>24</v>
      </c>
      <c r="Y96" s="2925" t="s">
        <v>24</v>
      </c>
      <c r="Z96" s="2926" t="s">
        <v>24</v>
      </c>
      <c r="AA96" s="2927" t="s">
        <v>24</v>
      </c>
      <c r="AB96" s="2928" t="s">
        <v>24</v>
      </c>
      <c r="AC96" s="2929" t="s">
        <v>24</v>
      </c>
      <c r="AD96" s="2959" t="s">
        <v>21</v>
      </c>
      <c r="AE96" s="2931" t="s">
        <v>24</v>
      </c>
      <c r="AF96" s="2932" t="s">
        <v>24</v>
      </c>
      <c r="AG96" s="2933" t="s">
        <v>24</v>
      </c>
      <c r="AH96" s="2934" t="s">
        <v>24</v>
      </c>
      <c r="AI96" s="2935" t="s">
        <v>24</v>
      </c>
      <c r="AJ96" s="2936" t="s">
        <v>24</v>
      </c>
      <c r="AK96" s="2937" t="s">
        <v>24</v>
      </c>
      <c r="AL96" s="2938" t="s">
        <v>24</v>
      </c>
      <c r="AM96" s="2960" t="s">
        <v>21</v>
      </c>
      <c r="AN96" s="2940" t="s">
        <v>24</v>
      </c>
      <c r="AO96" s="2941" t="s">
        <v>24</v>
      </c>
      <c r="AP96" s="2942" t="s">
        <v>24</v>
      </c>
      <c r="AQ96" s="2943" t="s">
        <v>24</v>
      </c>
      <c r="AR96" s="2944" t="s">
        <v>24</v>
      </c>
      <c r="AS96" s="2945" t="s">
        <v>24</v>
      </c>
      <c r="AT96" s="2946" t="s">
        <v>24</v>
      </c>
      <c r="AU96" s="2947" t="s">
        <v>24</v>
      </c>
      <c r="AV96" s="2948" t="s">
        <v>24</v>
      </c>
      <c r="AW96" s="2949" t="s">
        <v>24</v>
      </c>
      <c r="AX96" s="2950" t="s">
        <v>24</v>
      </c>
      <c r="AY96" s="2951" t="s">
        <v>24</v>
      </c>
      <c r="AZ96" s="2952" t="s">
        <v>24</v>
      </c>
      <c r="BA96" s="2953" t="s">
        <v>24</v>
      </c>
      <c r="BB96" s="2954" t="s">
        <v>24</v>
      </c>
      <c r="BC96" s="2955" t="s">
        <v>24</v>
      </c>
      <c r="BD96" s="2956" t="s">
        <v>24</v>
      </c>
    </row>
    <row r="97" spans="1:56" ht="12.75">
      <c r="A97" s="2962">
        <f>HYPERLINK("http://www.congressweb.com/nrln/bills/detail/id/17623","H.R.775: Medicare Access to Rehabilitation Services Act of 2015")</f>
        <v>0</v>
      </c>
      <c r="B97" s="2963" t="s">
        <v>23</v>
      </c>
      <c r="C97" s="2964" t="s">
        <v>0</v>
      </c>
      <c r="D97" s="3018" t="s">
        <v>21</v>
      </c>
      <c r="E97" s="3019" t="s">
        <v>21</v>
      </c>
      <c r="F97" s="2967" t="s">
        <v>24</v>
      </c>
      <c r="G97" s="2968" t="s">
        <v>24</v>
      </c>
      <c r="H97" s="3020" t="s">
        <v>21</v>
      </c>
      <c r="I97" s="3021" t="s">
        <v>21</v>
      </c>
      <c r="J97" s="3022" t="s">
        <v>21</v>
      </c>
      <c r="K97" s="3023" t="s">
        <v>21</v>
      </c>
      <c r="L97" s="3024" t="s">
        <v>21</v>
      </c>
      <c r="M97" s="2974" t="s">
        <v>24</v>
      </c>
      <c r="N97" s="2975" t="s">
        <v>24</v>
      </c>
      <c r="O97" s="2976" t="s">
        <v>24</v>
      </c>
      <c r="P97" s="2977" t="s">
        <v>24</v>
      </c>
      <c r="Q97" s="3025" t="s">
        <v>21</v>
      </c>
      <c r="R97" s="3026" t="s">
        <v>21</v>
      </c>
      <c r="S97" s="2980" t="s">
        <v>24</v>
      </c>
      <c r="T97" s="3027" t="s">
        <v>21</v>
      </c>
      <c r="U97" s="3028" t="s">
        <v>21</v>
      </c>
      <c r="V97" s="3029" t="s">
        <v>21</v>
      </c>
      <c r="W97" s="3030" t="s">
        <v>21</v>
      </c>
      <c r="X97" s="3031" t="s">
        <v>21</v>
      </c>
      <c r="Y97" s="3032" t="s">
        <v>21</v>
      </c>
      <c r="Z97" s="2987" t="s">
        <v>24</v>
      </c>
      <c r="AA97" s="3033" t="s">
        <v>21</v>
      </c>
      <c r="AB97" s="2989" t="s">
        <v>24</v>
      </c>
      <c r="AC97" s="3034" t="s">
        <v>21</v>
      </c>
      <c r="AD97" s="3035" t="s">
        <v>21</v>
      </c>
      <c r="AE97" s="3036" t="s">
        <v>21</v>
      </c>
      <c r="AF97" s="3037" t="s">
        <v>21</v>
      </c>
      <c r="AG97" s="2994" t="s">
        <v>24</v>
      </c>
      <c r="AH97" s="3038" t="s">
        <v>21</v>
      </c>
      <c r="AI97" s="3039" t="s">
        <v>21</v>
      </c>
      <c r="AJ97" s="3040" t="s">
        <v>21</v>
      </c>
      <c r="AK97" s="3041" t="s">
        <v>21</v>
      </c>
      <c r="AL97" s="2999" t="s">
        <v>24</v>
      </c>
      <c r="AM97" s="3000" t="s">
        <v>24</v>
      </c>
      <c r="AN97" s="3042" t="s">
        <v>21</v>
      </c>
      <c r="AO97" s="3002" t="s">
        <v>24</v>
      </c>
      <c r="AP97" s="3003" t="s">
        <v>24</v>
      </c>
      <c r="AQ97" s="3043" t="s">
        <v>21</v>
      </c>
      <c r="AR97" s="3005" t="s">
        <v>24</v>
      </c>
      <c r="AS97" s="3006" t="s">
        <v>24</v>
      </c>
      <c r="AT97" s="3007" t="s">
        <v>24</v>
      </c>
      <c r="AU97" s="3008" t="s">
        <v>24</v>
      </c>
      <c r="AV97" s="3044" t="s">
        <v>21</v>
      </c>
      <c r="AW97" s="3045" t="s">
        <v>21</v>
      </c>
      <c r="AX97" s="3046" t="s">
        <v>21</v>
      </c>
      <c r="AY97" s="3012" t="s">
        <v>24</v>
      </c>
      <c r="AZ97" s="3013" t="s">
        <v>24</v>
      </c>
      <c r="BA97" s="3047" t="s">
        <v>21</v>
      </c>
      <c r="BB97" s="3015" t="s">
        <v>24</v>
      </c>
      <c r="BC97" s="3048" t="s">
        <v>21</v>
      </c>
      <c r="BD97" s="3049" t="s">
        <v>21</v>
      </c>
    </row>
    <row r="98" spans="1:56" ht="12.75">
      <c r="A98" s="3051">
        <f>HYPERLINK("http://www.congressweb.com/nrln/bills/detail/id/17622","H.R.771: Protecting Access to Diabetes Supplies Act of 2015")</f>
        <v>0</v>
      </c>
      <c r="B98" s="3052" t="s">
        <v>23</v>
      </c>
      <c r="C98" s="3053" t="s">
        <v>0</v>
      </c>
      <c r="D98" s="3054" t="s">
        <v>24</v>
      </c>
      <c r="E98" s="3055" t="s">
        <v>24</v>
      </c>
      <c r="F98" s="3056" t="s">
        <v>24</v>
      </c>
      <c r="G98" s="3057" t="s">
        <v>24</v>
      </c>
      <c r="H98" s="3058" t="s">
        <v>24</v>
      </c>
      <c r="I98" s="3059" t="s">
        <v>24</v>
      </c>
      <c r="J98" s="3060" t="s">
        <v>24</v>
      </c>
      <c r="K98" s="3061" t="s">
        <v>24</v>
      </c>
      <c r="L98" s="3062" t="s">
        <v>24</v>
      </c>
      <c r="M98" s="3063" t="s">
        <v>24</v>
      </c>
      <c r="N98" s="3064" t="s">
        <v>24</v>
      </c>
      <c r="O98" s="3065" t="s">
        <v>24</v>
      </c>
      <c r="P98" s="3066" t="s">
        <v>24</v>
      </c>
      <c r="Q98" s="3067" t="s">
        <v>24</v>
      </c>
      <c r="R98" s="3068" t="s">
        <v>24</v>
      </c>
      <c r="S98" s="3069" t="s">
        <v>24</v>
      </c>
      <c r="T98" s="3070" t="s">
        <v>24</v>
      </c>
      <c r="U98" s="3071" t="s">
        <v>24</v>
      </c>
      <c r="V98" s="3072" t="s">
        <v>24</v>
      </c>
      <c r="W98" s="3073" t="s">
        <v>24</v>
      </c>
      <c r="X98" s="3074" t="s">
        <v>24</v>
      </c>
      <c r="Y98" s="3075" t="s">
        <v>24</v>
      </c>
      <c r="Z98" s="3076" t="s">
        <v>24</v>
      </c>
      <c r="AA98" s="3077" t="s">
        <v>24</v>
      </c>
      <c r="AB98" s="3078" t="s">
        <v>24</v>
      </c>
      <c r="AC98" s="3079" t="s">
        <v>24</v>
      </c>
      <c r="AD98" s="3080" t="s">
        <v>24</v>
      </c>
      <c r="AE98" s="3081" t="s">
        <v>24</v>
      </c>
      <c r="AF98" s="3082" t="s">
        <v>24</v>
      </c>
      <c r="AG98" s="3083" t="s">
        <v>24</v>
      </c>
      <c r="AH98" s="3084" t="s">
        <v>24</v>
      </c>
      <c r="AI98" s="3085" t="s">
        <v>24</v>
      </c>
      <c r="AJ98" s="3086" t="s">
        <v>24</v>
      </c>
      <c r="AK98" s="3087" t="s">
        <v>24</v>
      </c>
      <c r="AL98" s="3088" t="s">
        <v>24</v>
      </c>
      <c r="AM98" s="3089" t="s">
        <v>24</v>
      </c>
      <c r="AN98" s="3090" t="s">
        <v>24</v>
      </c>
      <c r="AO98" s="3091" t="s">
        <v>24</v>
      </c>
      <c r="AP98" s="3092" t="s">
        <v>24</v>
      </c>
      <c r="AQ98" s="3093" t="s">
        <v>24</v>
      </c>
      <c r="AR98" s="3094" t="s">
        <v>24</v>
      </c>
      <c r="AS98" s="3095" t="s">
        <v>24</v>
      </c>
      <c r="AT98" s="3096" t="s">
        <v>24</v>
      </c>
      <c r="AU98" s="3097" t="s">
        <v>24</v>
      </c>
      <c r="AV98" s="3098" t="s">
        <v>24</v>
      </c>
      <c r="AW98" s="3099" t="s">
        <v>24</v>
      </c>
      <c r="AX98" s="3100" t="s">
        <v>24</v>
      </c>
      <c r="AY98" s="3101" t="s">
        <v>24</v>
      </c>
      <c r="AZ98" s="3102" t="s">
        <v>24</v>
      </c>
      <c r="BA98" s="3103" t="s">
        <v>24</v>
      </c>
      <c r="BB98" s="3104" t="s">
        <v>24</v>
      </c>
      <c r="BC98" s="3107" t="s">
        <v>21</v>
      </c>
      <c r="BD98" s="3106" t="s">
        <v>24</v>
      </c>
    </row>
    <row r="99" spans="1:56" ht="12.75">
      <c r="A99" s="3109">
        <f>HYPERLINK("http://www.congressweb.com/nrln/bills/detail/id/17627","H.R.745: Medicare Ambulance Access, Fraud Prevention, and Reform Act of 2015")</f>
        <v>0</v>
      </c>
      <c r="B99" s="3110" t="s">
        <v>23</v>
      </c>
      <c r="C99" s="3111" t="s">
        <v>0</v>
      </c>
      <c r="D99" s="3112" t="s">
        <v>24</v>
      </c>
      <c r="E99" s="3113" t="s">
        <v>24</v>
      </c>
      <c r="F99" s="3114" t="s">
        <v>24</v>
      </c>
      <c r="G99" s="3115" t="s">
        <v>24</v>
      </c>
      <c r="H99" s="3116" t="s">
        <v>24</v>
      </c>
      <c r="I99" s="3117" t="s">
        <v>24</v>
      </c>
      <c r="J99" s="3118" t="s">
        <v>24</v>
      </c>
      <c r="K99" s="3119" t="s">
        <v>24</v>
      </c>
      <c r="L99" s="3120" t="s">
        <v>24</v>
      </c>
      <c r="M99" s="3121" t="s">
        <v>24</v>
      </c>
      <c r="N99" s="3122" t="s">
        <v>24</v>
      </c>
      <c r="O99" s="3123" t="s">
        <v>24</v>
      </c>
      <c r="P99" s="3124" t="s">
        <v>24</v>
      </c>
      <c r="Q99" s="3125" t="s">
        <v>24</v>
      </c>
      <c r="R99" s="3126" t="s">
        <v>24</v>
      </c>
      <c r="S99" s="3127" t="s">
        <v>24</v>
      </c>
      <c r="T99" s="3128" t="s">
        <v>24</v>
      </c>
      <c r="U99" s="3129" t="s">
        <v>24</v>
      </c>
      <c r="V99" s="3130" t="s">
        <v>24</v>
      </c>
      <c r="W99" s="3131" t="s">
        <v>24</v>
      </c>
      <c r="X99" s="3132" t="s">
        <v>24</v>
      </c>
      <c r="Y99" s="3165" t="s">
        <v>21</v>
      </c>
      <c r="Z99" s="3134" t="s">
        <v>24</v>
      </c>
      <c r="AA99" s="3135" t="s">
        <v>24</v>
      </c>
      <c r="AB99" s="3136" t="s">
        <v>24</v>
      </c>
      <c r="AC99" s="3137" t="s">
        <v>24</v>
      </c>
      <c r="AD99" s="3138" t="s">
        <v>24</v>
      </c>
      <c r="AE99" s="3139" t="s">
        <v>24</v>
      </c>
      <c r="AF99" s="3140" t="s">
        <v>24</v>
      </c>
      <c r="AG99" s="3141" t="s">
        <v>24</v>
      </c>
      <c r="AH99" s="3142" t="s">
        <v>24</v>
      </c>
      <c r="AI99" s="3166" t="s">
        <v>21</v>
      </c>
      <c r="AJ99" s="3144" t="s">
        <v>24</v>
      </c>
      <c r="AK99" s="3145" t="s">
        <v>24</v>
      </c>
      <c r="AL99" s="3146" t="s">
        <v>24</v>
      </c>
      <c r="AM99" s="3147" t="s">
        <v>24</v>
      </c>
      <c r="AN99" s="3148" t="s">
        <v>24</v>
      </c>
      <c r="AO99" s="3149" t="s">
        <v>24</v>
      </c>
      <c r="AP99" s="3150" t="s">
        <v>24</v>
      </c>
      <c r="AQ99" s="3151" t="s">
        <v>24</v>
      </c>
      <c r="AR99" s="3152" t="s">
        <v>24</v>
      </c>
      <c r="AS99" s="3153" t="s">
        <v>24</v>
      </c>
      <c r="AT99" s="3154" t="s">
        <v>24</v>
      </c>
      <c r="AU99" s="3155" t="s">
        <v>24</v>
      </c>
      <c r="AV99" s="3156" t="s">
        <v>24</v>
      </c>
      <c r="AW99" s="3157" t="s">
        <v>24</v>
      </c>
      <c r="AX99" s="3158" t="s">
        <v>24</v>
      </c>
      <c r="AY99" s="3159" t="s">
        <v>24</v>
      </c>
      <c r="AZ99" s="3160" t="s">
        <v>24</v>
      </c>
      <c r="BA99" s="3161" t="s">
        <v>24</v>
      </c>
      <c r="BB99" s="3162" t="s">
        <v>24</v>
      </c>
      <c r="BC99" s="3163" t="s">
        <v>24</v>
      </c>
      <c r="BD99" s="3164" t="s">
        <v>24</v>
      </c>
    </row>
    <row r="100" spans="1:56" ht="12.75">
      <c r="A100" s="3168">
        <f>HYPERLINK("http://www.congressweb.com/nrln/bills/detail/id/17628","H.R.729: Medicare Demonstration of Coverage for Low Vision Devices Act of 2015")</f>
        <v>0</v>
      </c>
      <c r="B100" s="3169" t="s">
        <v>23</v>
      </c>
      <c r="C100" s="3170" t="s">
        <v>0</v>
      </c>
      <c r="D100" s="3171" t="s">
        <v>24</v>
      </c>
      <c r="E100" s="3224" t="s">
        <v>21</v>
      </c>
      <c r="F100" s="3173" t="s">
        <v>24</v>
      </c>
      <c r="G100" s="3174" t="s">
        <v>24</v>
      </c>
      <c r="H100" s="3175" t="s">
        <v>24</v>
      </c>
      <c r="I100" s="3176" t="s">
        <v>24</v>
      </c>
      <c r="J100" s="3177" t="s">
        <v>24</v>
      </c>
      <c r="K100" s="3178" t="s">
        <v>24</v>
      </c>
      <c r="L100" s="3179" t="s">
        <v>24</v>
      </c>
      <c r="M100" s="3180" t="s">
        <v>24</v>
      </c>
      <c r="N100" s="3181" t="s">
        <v>24</v>
      </c>
      <c r="O100" s="3182" t="s">
        <v>24</v>
      </c>
      <c r="P100" s="3183" t="s">
        <v>24</v>
      </c>
      <c r="Q100" s="3184" t="s">
        <v>24</v>
      </c>
      <c r="R100" s="3185" t="s">
        <v>24</v>
      </c>
      <c r="S100" s="3186" t="s">
        <v>24</v>
      </c>
      <c r="T100" s="3187" t="s">
        <v>24</v>
      </c>
      <c r="U100" s="3225" t="s">
        <v>21</v>
      </c>
      <c r="V100" s="3189" t="s">
        <v>24</v>
      </c>
      <c r="W100" s="3190" t="s">
        <v>24</v>
      </c>
      <c r="X100" s="3191" t="s">
        <v>24</v>
      </c>
      <c r="Y100" s="3192" t="s">
        <v>24</v>
      </c>
      <c r="Z100" s="3193" t="s">
        <v>24</v>
      </c>
      <c r="AA100" s="3194" t="s">
        <v>24</v>
      </c>
      <c r="AB100" s="3195" t="s">
        <v>24</v>
      </c>
      <c r="AC100" s="3196" t="s">
        <v>24</v>
      </c>
      <c r="AD100" s="3197" t="s">
        <v>24</v>
      </c>
      <c r="AE100" s="3226" t="s">
        <v>21</v>
      </c>
      <c r="AF100" s="3199" t="s">
        <v>24</v>
      </c>
      <c r="AG100" s="3200" t="s">
        <v>24</v>
      </c>
      <c r="AH100" s="3227" t="s">
        <v>21</v>
      </c>
      <c r="AI100" s="3202" t="s">
        <v>24</v>
      </c>
      <c r="AJ100" s="3203" t="s">
        <v>24</v>
      </c>
      <c r="AK100" s="3204" t="s">
        <v>24</v>
      </c>
      <c r="AL100" s="3205" t="s">
        <v>24</v>
      </c>
      <c r="AM100" s="3206" t="s">
        <v>24</v>
      </c>
      <c r="AN100" s="3207" t="s">
        <v>24</v>
      </c>
      <c r="AO100" s="3208" t="s">
        <v>24</v>
      </c>
      <c r="AP100" s="3209" t="s">
        <v>24</v>
      </c>
      <c r="AQ100" s="3210" t="s">
        <v>24</v>
      </c>
      <c r="AR100" s="3211" t="s">
        <v>24</v>
      </c>
      <c r="AS100" s="3212" t="s">
        <v>24</v>
      </c>
      <c r="AT100" s="3213" t="s">
        <v>24</v>
      </c>
      <c r="AU100" s="3214" t="s">
        <v>24</v>
      </c>
      <c r="AV100" s="3215" t="s">
        <v>24</v>
      </c>
      <c r="AW100" s="3228" t="s">
        <v>21</v>
      </c>
      <c r="AX100" s="3229" t="s">
        <v>21</v>
      </c>
      <c r="AY100" s="3218" t="s">
        <v>24</v>
      </c>
      <c r="AZ100" s="3219" t="s">
        <v>24</v>
      </c>
      <c r="BA100" s="3220" t="s">
        <v>24</v>
      </c>
      <c r="BB100" s="3221" t="s">
        <v>24</v>
      </c>
      <c r="BC100" s="3230" t="s">
        <v>21</v>
      </c>
      <c r="BD100" s="3223" t="s">
        <v>24</v>
      </c>
    </row>
    <row r="101" spans="1:56" ht="12.75">
      <c r="A101" s="3232">
        <f>HYPERLINK("http://www.congressweb.com/nrln/bills/detail/id/17630","H.R.672: Rural Community Hospital Demonstration Extension Act of 2015")</f>
        <v>0</v>
      </c>
      <c r="B101" s="3233" t="s">
        <v>23</v>
      </c>
      <c r="C101" s="3234" t="s">
        <v>0</v>
      </c>
      <c r="D101" s="3235" t="s">
        <v>24</v>
      </c>
      <c r="E101" s="3236" t="s">
        <v>24</v>
      </c>
      <c r="F101" s="3237" t="s">
        <v>24</v>
      </c>
      <c r="G101" s="3238" t="s">
        <v>24</v>
      </c>
      <c r="H101" s="3239" t="s">
        <v>24</v>
      </c>
      <c r="I101" s="3240" t="s">
        <v>24</v>
      </c>
      <c r="J101" s="3241" t="s">
        <v>24</v>
      </c>
      <c r="K101" s="3242" t="s">
        <v>24</v>
      </c>
      <c r="L101" s="3243" t="s">
        <v>24</v>
      </c>
      <c r="M101" s="3244" t="s">
        <v>24</v>
      </c>
      <c r="N101" s="3245" t="s">
        <v>24</v>
      </c>
      <c r="O101" s="3246" t="s">
        <v>24</v>
      </c>
      <c r="P101" s="3247" t="s">
        <v>24</v>
      </c>
      <c r="Q101" s="3248" t="s">
        <v>24</v>
      </c>
      <c r="R101" s="3249" t="s">
        <v>24</v>
      </c>
      <c r="S101" s="3250" t="s">
        <v>24</v>
      </c>
      <c r="T101" s="3251" t="s">
        <v>24</v>
      </c>
      <c r="U101" s="3252" t="s">
        <v>24</v>
      </c>
      <c r="V101" s="3253" t="s">
        <v>24</v>
      </c>
      <c r="W101" s="3254" t="s">
        <v>24</v>
      </c>
      <c r="X101" s="3255" t="s">
        <v>24</v>
      </c>
      <c r="Y101" s="3256" t="s">
        <v>24</v>
      </c>
      <c r="Z101" s="3257" t="s">
        <v>24</v>
      </c>
      <c r="AA101" s="3258" t="s">
        <v>24</v>
      </c>
      <c r="AB101" s="3259" t="s">
        <v>24</v>
      </c>
      <c r="AC101" s="3260" t="s">
        <v>24</v>
      </c>
      <c r="AD101" s="3261" t="s">
        <v>24</v>
      </c>
      <c r="AE101" s="3262" t="s">
        <v>24</v>
      </c>
      <c r="AF101" s="3263" t="s">
        <v>24</v>
      </c>
      <c r="AG101" s="3264" t="s">
        <v>24</v>
      </c>
      <c r="AH101" s="3265" t="s">
        <v>24</v>
      </c>
      <c r="AI101" s="3266" t="s">
        <v>24</v>
      </c>
      <c r="AJ101" s="3267" t="s">
        <v>24</v>
      </c>
      <c r="AK101" s="3268" t="s">
        <v>24</v>
      </c>
      <c r="AL101" s="3269" t="s">
        <v>24</v>
      </c>
      <c r="AM101" s="3270" t="s">
        <v>24</v>
      </c>
      <c r="AN101" s="3271" t="s">
        <v>24</v>
      </c>
      <c r="AO101" s="3272" t="s">
        <v>24</v>
      </c>
      <c r="AP101" s="3273" t="s">
        <v>24</v>
      </c>
      <c r="AQ101" s="3274" t="s">
        <v>24</v>
      </c>
      <c r="AR101" s="3275" t="s">
        <v>24</v>
      </c>
      <c r="AS101" s="3276" t="s">
        <v>24</v>
      </c>
      <c r="AT101" s="3277" t="s">
        <v>24</v>
      </c>
      <c r="AU101" s="3278" t="s">
        <v>24</v>
      </c>
      <c r="AV101" s="3279" t="s">
        <v>24</v>
      </c>
      <c r="AW101" s="3280" t="s">
        <v>24</v>
      </c>
      <c r="AX101" s="3281" t="s">
        <v>24</v>
      </c>
      <c r="AY101" s="3282" t="s">
        <v>24</v>
      </c>
      <c r="AZ101" s="3283" t="s">
        <v>24</v>
      </c>
      <c r="BA101" s="3284" t="s">
        <v>24</v>
      </c>
      <c r="BB101" s="3285" t="s">
        <v>24</v>
      </c>
      <c r="BC101" s="3286" t="s">
        <v>24</v>
      </c>
      <c r="BD101" s="3287" t="s">
        <v>24</v>
      </c>
    </row>
    <row r="102" spans="1:56" ht="12.75">
      <c r="A102" s="3289">
        <f>HYPERLINK("http://www.congressweb.com/nrln/bills/detail/id/17632","H.R.663: Rural Hospital Access Act of 2015")</f>
        <v>0</v>
      </c>
      <c r="B102" s="3290" t="s">
        <v>23</v>
      </c>
      <c r="C102" s="3291" t="s">
        <v>0</v>
      </c>
      <c r="D102" s="3292" t="s">
        <v>24</v>
      </c>
      <c r="E102" s="3293" t="s">
        <v>24</v>
      </c>
      <c r="F102" s="3294" t="s">
        <v>24</v>
      </c>
      <c r="G102" s="3295" t="s">
        <v>24</v>
      </c>
      <c r="H102" s="3296" t="s">
        <v>24</v>
      </c>
      <c r="I102" s="3297" t="s">
        <v>24</v>
      </c>
      <c r="J102" s="3298" t="s">
        <v>24</v>
      </c>
      <c r="K102" s="3299" t="s">
        <v>24</v>
      </c>
      <c r="L102" s="3300" t="s">
        <v>24</v>
      </c>
      <c r="M102" s="3301" t="s">
        <v>24</v>
      </c>
      <c r="N102" s="3302" t="s">
        <v>24</v>
      </c>
      <c r="O102" s="3303" t="s">
        <v>24</v>
      </c>
      <c r="P102" s="3304" t="s">
        <v>24</v>
      </c>
      <c r="Q102" s="3305" t="s">
        <v>24</v>
      </c>
      <c r="R102" s="3306" t="s">
        <v>24</v>
      </c>
      <c r="S102" s="3307" t="s">
        <v>24</v>
      </c>
      <c r="T102" s="3308" t="s">
        <v>24</v>
      </c>
      <c r="U102" s="3309" t="s">
        <v>24</v>
      </c>
      <c r="V102" s="3310" t="s">
        <v>24</v>
      </c>
      <c r="W102" s="3311" t="s">
        <v>24</v>
      </c>
      <c r="X102" s="3312" t="s">
        <v>24</v>
      </c>
      <c r="Y102" s="3313" t="s">
        <v>24</v>
      </c>
      <c r="Z102" s="3314" t="s">
        <v>24</v>
      </c>
      <c r="AA102" s="3315" t="s">
        <v>24</v>
      </c>
      <c r="AB102" s="3316" t="s">
        <v>24</v>
      </c>
      <c r="AC102" s="3317" t="s">
        <v>24</v>
      </c>
      <c r="AD102" s="3318" t="s">
        <v>24</v>
      </c>
      <c r="AE102" s="3319" t="s">
        <v>24</v>
      </c>
      <c r="AF102" s="3320" t="s">
        <v>24</v>
      </c>
      <c r="AG102" s="3321" t="s">
        <v>24</v>
      </c>
      <c r="AH102" s="3322" t="s">
        <v>24</v>
      </c>
      <c r="AI102" s="3323" t="s">
        <v>24</v>
      </c>
      <c r="AJ102" s="3324" t="s">
        <v>24</v>
      </c>
      <c r="AK102" s="3325" t="s">
        <v>24</v>
      </c>
      <c r="AL102" s="3326" t="s">
        <v>24</v>
      </c>
      <c r="AM102" s="3327" t="s">
        <v>24</v>
      </c>
      <c r="AN102" s="3328" t="s">
        <v>24</v>
      </c>
      <c r="AO102" s="3329" t="s">
        <v>24</v>
      </c>
      <c r="AP102" s="3330" t="s">
        <v>24</v>
      </c>
      <c r="AQ102" s="3331" t="s">
        <v>24</v>
      </c>
      <c r="AR102" s="3332" t="s">
        <v>24</v>
      </c>
      <c r="AS102" s="3333" t="s">
        <v>24</v>
      </c>
      <c r="AT102" s="3334" t="s">
        <v>24</v>
      </c>
      <c r="AU102" s="3335" t="s">
        <v>24</v>
      </c>
      <c r="AV102" s="3336" t="s">
        <v>24</v>
      </c>
      <c r="AW102" s="3337" t="s">
        <v>24</v>
      </c>
      <c r="AX102" s="3338" t="s">
        <v>24</v>
      </c>
      <c r="AY102" s="3339" t="s">
        <v>24</v>
      </c>
      <c r="AZ102" s="3340" t="s">
        <v>24</v>
      </c>
      <c r="BA102" s="3341" t="s">
        <v>24</v>
      </c>
      <c r="BB102" s="3342" t="s">
        <v>24</v>
      </c>
      <c r="BC102" s="3343" t="s">
        <v>24</v>
      </c>
      <c r="BD102" s="3344" t="s">
        <v>24</v>
      </c>
    </row>
    <row r="103" spans="1:56" ht="12.75">
      <c r="A103" s="3346">
        <f>HYPERLINK("http://www.congressweb.com/nrln/bills/detail/id/17612","H.R.628: Steve Gleason Act of 2015")</f>
        <v>0</v>
      </c>
      <c r="B103" s="3347" t="s">
        <v>23</v>
      </c>
      <c r="C103" s="3348" t="s">
        <v>0</v>
      </c>
      <c r="D103" s="3349" t="s">
        <v>24</v>
      </c>
      <c r="E103" s="3350" t="s">
        <v>24</v>
      </c>
      <c r="F103" s="3351" t="s">
        <v>24</v>
      </c>
      <c r="G103" s="3352" t="s">
        <v>24</v>
      </c>
      <c r="H103" s="3353" t="s">
        <v>24</v>
      </c>
      <c r="I103" s="3354" t="s">
        <v>24</v>
      </c>
      <c r="J103" s="3355" t="s">
        <v>24</v>
      </c>
      <c r="K103" s="3356" t="s">
        <v>24</v>
      </c>
      <c r="L103" s="3357" t="s">
        <v>24</v>
      </c>
      <c r="M103" s="3358" t="s">
        <v>24</v>
      </c>
      <c r="N103" s="3359" t="s">
        <v>24</v>
      </c>
      <c r="O103" s="3360" t="s">
        <v>24</v>
      </c>
      <c r="P103" s="3361" t="s">
        <v>24</v>
      </c>
      <c r="Q103" s="3362" t="s">
        <v>24</v>
      </c>
      <c r="R103" s="3363" t="s">
        <v>24</v>
      </c>
      <c r="S103" s="3364" t="s">
        <v>24</v>
      </c>
      <c r="T103" s="3365" t="s">
        <v>24</v>
      </c>
      <c r="U103" s="3366" t="s">
        <v>24</v>
      </c>
      <c r="V103" s="3367" t="s">
        <v>24</v>
      </c>
      <c r="W103" s="3368" t="s">
        <v>24</v>
      </c>
      <c r="X103" s="3369" t="s">
        <v>24</v>
      </c>
      <c r="Y103" s="3370" t="s">
        <v>24</v>
      </c>
      <c r="Z103" s="3371" t="s">
        <v>24</v>
      </c>
      <c r="AA103" s="3372" t="s">
        <v>24</v>
      </c>
      <c r="AB103" s="3373" t="s">
        <v>24</v>
      </c>
      <c r="AC103" s="3402" t="s">
        <v>21</v>
      </c>
      <c r="AD103" s="3375" t="s">
        <v>24</v>
      </c>
      <c r="AE103" s="3376" t="s">
        <v>24</v>
      </c>
      <c r="AF103" s="3377" t="s">
        <v>24</v>
      </c>
      <c r="AG103" s="3378" t="s">
        <v>24</v>
      </c>
      <c r="AH103" s="3379" t="s">
        <v>24</v>
      </c>
      <c r="AI103" s="3380" t="s">
        <v>24</v>
      </c>
      <c r="AJ103" s="3381" t="s">
        <v>24</v>
      </c>
      <c r="AK103" s="3382" t="s">
        <v>24</v>
      </c>
      <c r="AL103" s="3383" t="s">
        <v>24</v>
      </c>
      <c r="AM103" s="3384" t="s">
        <v>24</v>
      </c>
      <c r="AN103" s="3385" t="s">
        <v>24</v>
      </c>
      <c r="AO103" s="3386" t="s">
        <v>24</v>
      </c>
      <c r="AP103" s="3387" t="s">
        <v>24</v>
      </c>
      <c r="AQ103" s="3388" t="s">
        <v>24</v>
      </c>
      <c r="AR103" s="3389" t="s">
        <v>24</v>
      </c>
      <c r="AS103" s="3390" t="s">
        <v>24</v>
      </c>
      <c r="AT103" s="3391" t="s">
        <v>24</v>
      </c>
      <c r="AU103" s="3392" t="s">
        <v>24</v>
      </c>
      <c r="AV103" s="3393" t="s">
        <v>24</v>
      </c>
      <c r="AW103" s="3394" t="s">
        <v>24</v>
      </c>
      <c r="AX103" s="3403" t="s">
        <v>21</v>
      </c>
      <c r="AY103" s="3396" t="s">
        <v>24</v>
      </c>
      <c r="AZ103" s="3397" t="s">
        <v>24</v>
      </c>
      <c r="BA103" s="3398" t="s">
        <v>24</v>
      </c>
      <c r="BB103" s="3399" t="s">
        <v>24</v>
      </c>
      <c r="BC103" s="3404" t="s">
        <v>21</v>
      </c>
      <c r="BD103" s="3401" t="s">
        <v>24</v>
      </c>
    </row>
    <row r="104" spans="1:56" ht="12.75">
      <c r="A104" s="3406">
        <f>HYPERLINK("http://www.congressweb.com/nrln/bills/detail/id/17553","H.R.605: Medicare Home Infusion Site of Care Act of 2015")</f>
        <v>0</v>
      </c>
      <c r="B104" s="3407" t="s">
        <v>23</v>
      </c>
      <c r="C104" s="3408" t="s">
        <v>0</v>
      </c>
      <c r="D104" s="3409" t="s">
        <v>24</v>
      </c>
      <c r="E104" s="3410" t="s">
        <v>24</v>
      </c>
      <c r="F104" s="3411" t="s">
        <v>24</v>
      </c>
      <c r="G104" s="3412" t="s">
        <v>24</v>
      </c>
      <c r="H104" s="3462" t="s">
        <v>21</v>
      </c>
      <c r="I104" s="3463" t="s">
        <v>21</v>
      </c>
      <c r="J104" s="3415" t="s">
        <v>24</v>
      </c>
      <c r="K104" s="3416" t="s">
        <v>24</v>
      </c>
      <c r="L104" s="3417" t="s">
        <v>24</v>
      </c>
      <c r="M104" s="3418" t="s">
        <v>24</v>
      </c>
      <c r="N104" s="3419" t="s">
        <v>24</v>
      </c>
      <c r="O104" s="3420" t="s">
        <v>24</v>
      </c>
      <c r="P104" s="3421" t="s">
        <v>24</v>
      </c>
      <c r="Q104" s="3422" t="s">
        <v>24</v>
      </c>
      <c r="R104" s="3423" t="s">
        <v>24</v>
      </c>
      <c r="S104" s="3424" t="s">
        <v>24</v>
      </c>
      <c r="T104" s="3425" t="s">
        <v>24</v>
      </c>
      <c r="U104" s="3426" t="s">
        <v>24</v>
      </c>
      <c r="V104" s="3464" t="s">
        <v>21</v>
      </c>
      <c r="W104" s="3465" t="s">
        <v>21</v>
      </c>
      <c r="X104" s="3466" t="s">
        <v>21</v>
      </c>
      <c r="Y104" s="3430" t="s">
        <v>24</v>
      </c>
      <c r="Z104" s="3431" t="s">
        <v>24</v>
      </c>
      <c r="AA104" s="3467" t="s">
        <v>21</v>
      </c>
      <c r="AB104" s="3433" t="s">
        <v>24</v>
      </c>
      <c r="AC104" s="3468" t="s">
        <v>21</v>
      </c>
      <c r="AD104" s="3469" t="s">
        <v>21</v>
      </c>
      <c r="AE104" s="3470" t="s">
        <v>21</v>
      </c>
      <c r="AF104" s="3437" t="s">
        <v>24</v>
      </c>
      <c r="AG104" s="3438" t="s">
        <v>24</v>
      </c>
      <c r="AH104" s="3439" t="s">
        <v>24</v>
      </c>
      <c r="AI104" s="3471" t="s">
        <v>21</v>
      </c>
      <c r="AJ104" s="3472" t="s">
        <v>21</v>
      </c>
      <c r="AK104" s="3442" t="s">
        <v>24</v>
      </c>
      <c r="AL104" s="3443" t="s">
        <v>24</v>
      </c>
      <c r="AM104" s="3444" t="s">
        <v>24</v>
      </c>
      <c r="AN104" s="3445" t="s">
        <v>24</v>
      </c>
      <c r="AO104" s="3446" t="s">
        <v>24</v>
      </c>
      <c r="AP104" s="3447" t="s">
        <v>24</v>
      </c>
      <c r="AQ104" s="3448" t="s">
        <v>24</v>
      </c>
      <c r="AR104" s="3449" t="s">
        <v>24</v>
      </c>
      <c r="AS104" s="3450" t="s">
        <v>24</v>
      </c>
      <c r="AT104" s="3451" t="s">
        <v>24</v>
      </c>
      <c r="AU104" s="3452" t="s">
        <v>24</v>
      </c>
      <c r="AV104" s="3453" t="s">
        <v>24</v>
      </c>
      <c r="AW104" s="3454" t="s">
        <v>24</v>
      </c>
      <c r="AX104" s="3473" t="s">
        <v>21</v>
      </c>
      <c r="AY104" s="3474" t="s">
        <v>21</v>
      </c>
      <c r="AZ104" s="3457" t="s">
        <v>24</v>
      </c>
      <c r="BA104" s="3458" t="s">
        <v>24</v>
      </c>
      <c r="BB104" s="3459" t="s">
        <v>24</v>
      </c>
      <c r="BC104" s="3460" t="s">
        <v>24</v>
      </c>
      <c r="BD104" s="3461" t="s">
        <v>24</v>
      </c>
    </row>
    <row r="105" spans="1:56" ht="12.75">
      <c r="A105" s="3476">
        <f>HYPERLINK("http://www.congressweb.com/nrln/bills/detail/id/17550","H.R.592: Pharmacy and Medically Underserved Areas Enhancement Act of 2015")</f>
        <v>0</v>
      </c>
      <c r="B105" s="3477" t="s">
        <v>23</v>
      </c>
      <c r="C105" s="3478" t="s">
        <v>0</v>
      </c>
      <c r="D105" s="3532" t="s">
        <v>21</v>
      </c>
      <c r="E105" s="3533" t="s">
        <v>21</v>
      </c>
      <c r="F105" s="3481" t="s">
        <v>24</v>
      </c>
      <c r="G105" s="3482" t="s">
        <v>24</v>
      </c>
      <c r="H105" s="3534" t="s">
        <v>21</v>
      </c>
      <c r="I105" s="3535" t="s">
        <v>21</v>
      </c>
      <c r="J105" s="3536" t="s">
        <v>21</v>
      </c>
      <c r="K105" s="3537" t="s">
        <v>21</v>
      </c>
      <c r="L105" s="3538" t="s">
        <v>21</v>
      </c>
      <c r="M105" s="3488" t="s">
        <v>24</v>
      </c>
      <c r="N105" s="3539" t="s">
        <v>21</v>
      </c>
      <c r="O105" s="3490" t="s">
        <v>24</v>
      </c>
      <c r="P105" s="3540" t="s">
        <v>21</v>
      </c>
      <c r="Q105" s="3541" t="s">
        <v>21</v>
      </c>
      <c r="R105" s="3542" t="s">
        <v>21</v>
      </c>
      <c r="S105" s="3494" t="s">
        <v>24</v>
      </c>
      <c r="T105" s="3495" t="s">
        <v>24</v>
      </c>
      <c r="U105" s="3543" t="s">
        <v>21</v>
      </c>
      <c r="V105" s="3544" t="s">
        <v>21</v>
      </c>
      <c r="W105" s="3545" t="s">
        <v>21</v>
      </c>
      <c r="X105" s="3546" t="s">
        <v>21</v>
      </c>
      <c r="Y105" s="3547" t="s">
        <v>21</v>
      </c>
      <c r="Z105" s="3501" t="s">
        <v>24</v>
      </c>
      <c r="AA105" s="3502" t="s">
        <v>24</v>
      </c>
      <c r="AB105" s="3548" t="s">
        <v>21</v>
      </c>
      <c r="AC105" s="3549" t="s">
        <v>21</v>
      </c>
      <c r="AD105" s="3550" t="s">
        <v>21</v>
      </c>
      <c r="AE105" s="3551" t="s">
        <v>21</v>
      </c>
      <c r="AF105" s="3552" t="s">
        <v>21</v>
      </c>
      <c r="AG105" s="3508" t="s">
        <v>24</v>
      </c>
      <c r="AH105" s="3553" t="s">
        <v>21</v>
      </c>
      <c r="AI105" s="3554" t="s">
        <v>21</v>
      </c>
      <c r="AJ105" s="3555" t="s">
        <v>21</v>
      </c>
      <c r="AK105" s="3512" t="s">
        <v>24</v>
      </c>
      <c r="AL105" s="3556" t="s">
        <v>21</v>
      </c>
      <c r="AM105" s="3557" t="s">
        <v>21</v>
      </c>
      <c r="AN105" s="3558" t="s">
        <v>21</v>
      </c>
      <c r="AO105" s="3559" t="s">
        <v>21</v>
      </c>
      <c r="AP105" s="3560" t="s">
        <v>21</v>
      </c>
      <c r="AQ105" s="3561" t="s">
        <v>21</v>
      </c>
      <c r="AR105" s="3562" t="s">
        <v>21</v>
      </c>
      <c r="AS105" s="3520" t="s">
        <v>24</v>
      </c>
      <c r="AT105" s="3521" t="s">
        <v>24</v>
      </c>
      <c r="AU105" s="3522" t="s">
        <v>24</v>
      </c>
      <c r="AV105" s="3563" t="s">
        <v>21</v>
      </c>
      <c r="AW105" s="3524" t="s">
        <v>24</v>
      </c>
      <c r="AX105" s="3564" t="s">
        <v>21</v>
      </c>
      <c r="AY105" s="3526" t="s">
        <v>24</v>
      </c>
      <c r="AZ105" s="3527" t="s">
        <v>24</v>
      </c>
      <c r="BA105" s="3565" t="s">
        <v>21</v>
      </c>
      <c r="BB105" s="3529" t="s">
        <v>24</v>
      </c>
      <c r="BC105" s="3566" t="s">
        <v>21</v>
      </c>
      <c r="BD105" s="3531" t="s">
        <v>24</v>
      </c>
    </row>
    <row r="106" spans="1:56" ht="12.75">
      <c r="A106" s="3568">
        <f>HYPERLINK("http://www.congressweb.com/nrln/bills/detail/id/17461","H.R.494: Competitive Health Insurance Reform Act of 2015")</f>
        <v>0</v>
      </c>
      <c r="B106" s="3569" t="s">
        <v>23</v>
      </c>
      <c r="C106" s="3570" t="s">
        <v>0</v>
      </c>
      <c r="D106" s="3571" t="s">
        <v>24</v>
      </c>
      <c r="E106" s="3572" t="s">
        <v>24</v>
      </c>
      <c r="F106" s="3573" t="s">
        <v>24</v>
      </c>
      <c r="G106" s="3574" t="s">
        <v>24</v>
      </c>
      <c r="H106" s="3575" t="s">
        <v>24</v>
      </c>
      <c r="I106" s="3576" t="s">
        <v>24</v>
      </c>
      <c r="J106" s="3577" t="s">
        <v>24</v>
      </c>
      <c r="K106" s="3578" t="s">
        <v>24</v>
      </c>
      <c r="L106" s="3579" t="s">
        <v>24</v>
      </c>
      <c r="M106" s="3580" t="s">
        <v>24</v>
      </c>
      <c r="N106" s="3581" t="s">
        <v>24</v>
      </c>
      <c r="O106" s="3582" t="s">
        <v>24</v>
      </c>
      <c r="P106" s="3583" t="s">
        <v>24</v>
      </c>
      <c r="Q106" s="3584" t="s">
        <v>24</v>
      </c>
      <c r="R106" s="3585" t="s">
        <v>24</v>
      </c>
      <c r="S106" s="3586" t="s">
        <v>24</v>
      </c>
      <c r="T106" s="3587" t="s">
        <v>24</v>
      </c>
      <c r="U106" s="3588" t="s">
        <v>24</v>
      </c>
      <c r="V106" s="3589" t="s">
        <v>24</v>
      </c>
      <c r="W106" s="3590" t="s">
        <v>24</v>
      </c>
      <c r="X106" s="3591" t="s">
        <v>24</v>
      </c>
      <c r="Y106" s="3592" t="s">
        <v>24</v>
      </c>
      <c r="Z106" s="3593" t="s">
        <v>24</v>
      </c>
      <c r="AA106" s="3594" t="s">
        <v>24</v>
      </c>
      <c r="AB106" s="3595" t="s">
        <v>24</v>
      </c>
      <c r="AC106" s="3596" t="s">
        <v>24</v>
      </c>
      <c r="AD106" s="3597" t="s">
        <v>24</v>
      </c>
      <c r="AE106" s="3598" t="s">
        <v>24</v>
      </c>
      <c r="AF106" s="3599" t="s">
        <v>24</v>
      </c>
      <c r="AG106" s="3600" t="s">
        <v>24</v>
      </c>
      <c r="AH106" s="3601" t="s">
        <v>24</v>
      </c>
      <c r="AI106" s="3602" t="s">
        <v>24</v>
      </c>
      <c r="AJ106" s="3603" t="s">
        <v>24</v>
      </c>
      <c r="AK106" s="3604" t="s">
        <v>24</v>
      </c>
      <c r="AL106" s="3605" t="s">
        <v>24</v>
      </c>
      <c r="AM106" s="3606" t="s">
        <v>24</v>
      </c>
      <c r="AN106" s="3607" t="s">
        <v>24</v>
      </c>
      <c r="AO106" s="3608" t="s">
        <v>24</v>
      </c>
      <c r="AP106" s="3609" t="s">
        <v>24</v>
      </c>
      <c r="AQ106" s="3610" t="s">
        <v>24</v>
      </c>
      <c r="AR106" s="3611" t="s">
        <v>24</v>
      </c>
      <c r="AS106" s="3612" t="s">
        <v>24</v>
      </c>
      <c r="AT106" s="3613" t="s">
        <v>24</v>
      </c>
      <c r="AU106" s="3614" t="s">
        <v>24</v>
      </c>
      <c r="AV106" s="3615" t="s">
        <v>24</v>
      </c>
      <c r="AW106" s="3616" t="s">
        <v>24</v>
      </c>
      <c r="AX106" s="3617" t="s">
        <v>24</v>
      </c>
      <c r="AY106" s="3618" t="s">
        <v>24</v>
      </c>
      <c r="AZ106" s="3619" t="s">
        <v>24</v>
      </c>
      <c r="BA106" s="3620" t="s">
        <v>24</v>
      </c>
      <c r="BB106" s="3621" t="s">
        <v>24</v>
      </c>
      <c r="BC106" s="3622" t="s">
        <v>24</v>
      </c>
      <c r="BD106" s="3623" t="s">
        <v>24</v>
      </c>
    </row>
    <row r="107" spans="1:56" ht="12.75">
      <c r="A107" s="3625">
        <f>HYPERLINK("http://www.congressweb.com/nrln/bills/detail/id/18350","H.R.290: Creating Access to Rehabilitation for Every Senior (CARES) Act of 2015")</f>
        <v>0</v>
      </c>
      <c r="B107" s="3626" t="s">
        <v>23</v>
      </c>
      <c r="C107" s="3627" t="s">
        <v>0</v>
      </c>
      <c r="D107" s="3628" t="s">
        <v>24</v>
      </c>
      <c r="E107" s="3681" t="s">
        <v>21</v>
      </c>
      <c r="F107" s="3630" t="s">
        <v>24</v>
      </c>
      <c r="G107" s="3631" t="s">
        <v>24</v>
      </c>
      <c r="H107" s="3632" t="s">
        <v>24</v>
      </c>
      <c r="I107" s="3633" t="s">
        <v>24</v>
      </c>
      <c r="J107" s="3634" t="s">
        <v>24</v>
      </c>
      <c r="K107" s="3635" t="s">
        <v>24</v>
      </c>
      <c r="L107" s="3636" t="s">
        <v>24</v>
      </c>
      <c r="M107" s="3637" t="s">
        <v>24</v>
      </c>
      <c r="N107" s="3638" t="s">
        <v>24</v>
      </c>
      <c r="O107" s="3639" t="s">
        <v>24</v>
      </c>
      <c r="P107" s="3640" t="s">
        <v>24</v>
      </c>
      <c r="Q107" s="3641" t="s">
        <v>24</v>
      </c>
      <c r="R107" s="3642" t="s">
        <v>24</v>
      </c>
      <c r="S107" s="3643" t="s">
        <v>24</v>
      </c>
      <c r="T107" s="3644" t="s">
        <v>24</v>
      </c>
      <c r="U107" s="3645" t="s">
        <v>24</v>
      </c>
      <c r="V107" s="3646" t="s">
        <v>24</v>
      </c>
      <c r="W107" s="3647" t="s">
        <v>24</v>
      </c>
      <c r="X107" s="3648" t="s">
        <v>24</v>
      </c>
      <c r="Y107" s="3649" t="s">
        <v>24</v>
      </c>
      <c r="Z107" s="3650" t="s">
        <v>24</v>
      </c>
      <c r="AA107" s="3651" t="s">
        <v>24</v>
      </c>
      <c r="AB107" s="3652" t="s">
        <v>24</v>
      </c>
      <c r="AC107" s="3653" t="s">
        <v>24</v>
      </c>
      <c r="AD107" s="3654" t="s">
        <v>24</v>
      </c>
      <c r="AE107" s="3655" t="s">
        <v>24</v>
      </c>
      <c r="AF107" s="3656" t="s">
        <v>24</v>
      </c>
      <c r="AG107" s="3657" t="s">
        <v>24</v>
      </c>
      <c r="AH107" s="3658" t="s">
        <v>24</v>
      </c>
      <c r="AI107" s="3659" t="s">
        <v>24</v>
      </c>
      <c r="AJ107" s="3660" t="s">
        <v>24</v>
      </c>
      <c r="AK107" s="3661" t="s">
        <v>24</v>
      </c>
      <c r="AL107" s="3662" t="s">
        <v>24</v>
      </c>
      <c r="AM107" s="3663" t="s">
        <v>24</v>
      </c>
      <c r="AN107" s="3664" t="s">
        <v>24</v>
      </c>
      <c r="AO107" s="3665" t="s">
        <v>24</v>
      </c>
      <c r="AP107" s="3666" t="s">
        <v>24</v>
      </c>
      <c r="AQ107" s="3667" t="s">
        <v>24</v>
      </c>
      <c r="AR107" s="3668" t="s">
        <v>24</v>
      </c>
      <c r="AS107" s="3669" t="s">
        <v>24</v>
      </c>
      <c r="AT107" s="3670" t="s">
        <v>24</v>
      </c>
      <c r="AU107" s="3671" t="s">
        <v>24</v>
      </c>
      <c r="AV107" s="3672" t="s">
        <v>24</v>
      </c>
      <c r="AW107" s="3673" t="s">
        <v>24</v>
      </c>
      <c r="AX107" s="3674" t="s">
        <v>24</v>
      </c>
      <c r="AY107" s="3675" t="s">
        <v>24</v>
      </c>
      <c r="AZ107" s="3676" t="s">
        <v>24</v>
      </c>
      <c r="BA107" s="3677" t="s">
        <v>24</v>
      </c>
      <c r="BB107" s="3678" t="s">
        <v>24</v>
      </c>
      <c r="BC107" s="3679" t="s">
        <v>24</v>
      </c>
      <c r="BD107" s="3680" t="s">
        <v>24</v>
      </c>
    </row>
    <row r="108" spans="1:56" ht="12.75">
      <c r="A108" s="3683">
        <f>HYPERLINK("http://www.congressweb.com/nrln/bills/detail/id/17329","H.R.284: Medicare DMPOS Competitive Bidding Improvement Act of 2015")</f>
        <v>0</v>
      </c>
      <c r="B108" s="3684" t="s">
        <v>23</v>
      </c>
      <c r="C108" s="3685" t="s">
        <v>0</v>
      </c>
      <c r="D108" s="3686" t="s">
        <v>24</v>
      </c>
      <c r="E108" s="3687" t="s">
        <v>24</v>
      </c>
      <c r="F108" s="3688" t="s">
        <v>24</v>
      </c>
      <c r="G108" s="3689" t="s">
        <v>24</v>
      </c>
      <c r="H108" s="3690" t="s">
        <v>24</v>
      </c>
      <c r="I108" s="3691" t="s">
        <v>24</v>
      </c>
      <c r="J108" s="3692" t="s">
        <v>24</v>
      </c>
      <c r="K108" s="3693" t="s">
        <v>24</v>
      </c>
      <c r="L108" s="3694" t="s">
        <v>24</v>
      </c>
      <c r="M108" s="3695" t="s">
        <v>24</v>
      </c>
      <c r="N108" s="3696" t="s">
        <v>24</v>
      </c>
      <c r="O108" s="3697" t="s">
        <v>24</v>
      </c>
      <c r="P108" s="3698" t="s">
        <v>24</v>
      </c>
      <c r="Q108" s="3699" t="s">
        <v>24</v>
      </c>
      <c r="R108" s="3700" t="s">
        <v>24</v>
      </c>
      <c r="S108" s="3701" t="s">
        <v>24</v>
      </c>
      <c r="T108" s="3702" t="s">
        <v>24</v>
      </c>
      <c r="U108" s="3703" t="s">
        <v>24</v>
      </c>
      <c r="V108" s="3704" t="s">
        <v>24</v>
      </c>
      <c r="W108" s="3705" t="s">
        <v>24</v>
      </c>
      <c r="X108" s="3706" t="s">
        <v>24</v>
      </c>
      <c r="Y108" s="3707" t="s">
        <v>24</v>
      </c>
      <c r="Z108" s="3708" t="s">
        <v>24</v>
      </c>
      <c r="AA108" s="3709" t="s">
        <v>24</v>
      </c>
      <c r="AB108" s="3710" t="s">
        <v>24</v>
      </c>
      <c r="AC108" s="3711" t="s">
        <v>24</v>
      </c>
      <c r="AD108" s="3712" t="s">
        <v>24</v>
      </c>
      <c r="AE108" s="3713" t="s">
        <v>24</v>
      </c>
      <c r="AF108" s="3714" t="s">
        <v>24</v>
      </c>
      <c r="AG108" s="3715" t="s">
        <v>24</v>
      </c>
      <c r="AH108" s="3716" t="s">
        <v>24</v>
      </c>
      <c r="AI108" s="3717" t="s">
        <v>24</v>
      </c>
      <c r="AJ108" s="3718" t="s">
        <v>24</v>
      </c>
      <c r="AK108" s="3719" t="s">
        <v>24</v>
      </c>
      <c r="AL108" s="3720" t="s">
        <v>24</v>
      </c>
      <c r="AM108" s="3721" t="s">
        <v>24</v>
      </c>
      <c r="AN108" s="3722" t="s">
        <v>24</v>
      </c>
      <c r="AO108" s="3723" t="s">
        <v>24</v>
      </c>
      <c r="AP108" s="3724" t="s">
        <v>24</v>
      </c>
      <c r="AQ108" s="3725" t="s">
        <v>24</v>
      </c>
      <c r="AR108" s="3726" t="s">
        <v>24</v>
      </c>
      <c r="AS108" s="3727" t="s">
        <v>24</v>
      </c>
      <c r="AT108" s="3728" t="s">
        <v>24</v>
      </c>
      <c r="AU108" s="3729" t="s">
        <v>24</v>
      </c>
      <c r="AV108" s="3730" t="s">
        <v>24</v>
      </c>
      <c r="AW108" s="3731" t="s">
        <v>24</v>
      </c>
      <c r="AX108" s="3732" t="s">
        <v>24</v>
      </c>
      <c r="AY108" s="3733" t="s">
        <v>24</v>
      </c>
      <c r="AZ108" s="3734" t="s">
        <v>24</v>
      </c>
      <c r="BA108" s="3735" t="s">
        <v>24</v>
      </c>
      <c r="BB108" s="3736" t="s">
        <v>24</v>
      </c>
      <c r="BC108" s="3737" t="s">
        <v>24</v>
      </c>
      <c r="BD108" s="3738" t="s">
        <v>24</v>
      </c>
    </row>
    <row r="109" spans="1:56" ht="12.75">
      <c r="A109" s="3740">
        <f>HYPERLINK("http://www.congressweb.com/nrln/bills/detail/id/18349","H.R.169: Critical Access Hospital Relief Act of 2015")</f>
        <v>0</v>
      </c>
      <c r="B109" s="3741" t="s">
        <v>23</v>
      </c>
      <c r="C109" s="3742" t="s">
        <v>0</v>
      </c>
      <c r="D109" s="3743" t="s">
        <v>24</v>
      </c>
      <c r="E109" s="3796" t="s">
        <v>21</v>
      </c>
      <c r="F109" s="3745" t="s">
        <v>24</v>
      </c>
      <c r="G109" s="3746" t="s">
        <v>24</v>
      </c>
      <c r="H109" s="3747" t="s">
        <v>24</v>
      </c>
      <c r="I109" s="3748" t="s">
        <v>24</v>
      </c>
      <c r="J109" s="3749" t="s">
        <v>24</v>
      </c>
      <c r="K109" s="3750" t="s">
        <v>24</v>
      </c>
      <c r="L109" s="3751" t="s">
        <v>24</v>
      </c>
      <c r="M109" s="3752" t="s">
        <v>24</v>
      </c>
      <c r="N109" s="3753" t="s">
        <v>24</v>
      </c>
      <c r="O109" s="3754" t="s">
        <v>24</v>
      </c>
      <c r="P109" s="3755" t="s">
        <v>24</v>
      </c>
      <c r="Q109" s="3756" t="s">
        <v>24</v>
      </c>
      <c r="R109" s="3757" t="s">
        <v>24</v>
      </c>
      <c r="S109" s="3758" t="s">
        <v>24</v>
      </c>
      <c r="T109" s="3759" t="s">
        <v>24</v>
      </c>
      <c r="U109" s="3760" t="s">
        <v>24</v>
      </c>
      <c r="V109" s="3761" t="s">
        <v>24</v>
      </c>
      <c r="W109" s="3762" t="s">
        <v>24</v>
      </c>
      <c r="X109" s="3763" t="s">
        <v>24</v>
      </c>
      <c r="Y109" s="3764" t="s">
        <v>24</v>
      </c>
      <c r="Z109" s="3765" t="s">
        <v>24</v>
      </c>
      <c r="AA109" s="3766" t="s">
        <v>24</v>
      </c>
      <c r="AB109" s="3767" t="s">
        <v>24</v>
      </c>
      <c r="AC109" s="3768" t="s">
        <v>24</v>
      </c>
      <c r="AD109" s="3769" t="s">
        <v>24</v>
      </c>
      <c r="AE109" s="3770" t="s">
        <v>24</v>
      </c>
      <c r="AF109" s="3771" t="s">
        <v>24</v>
      </c>
      <c r="AG109" s="3772" t="s">
        <v>24</v>
      </c>
      <c r="AH109" s="3773" t="s">
        <v>24</v>
      </c>
      <c r="AI109" s="3774" t="s">
        <v>24</v>
      </c>
      <c r="AJ109" s="3775" t="s">
        <v>24</v>
      </c>
      <c r="AK109" s="3776" t="s">
        <v>24</v>
      </c>
      <c r="AL109" s="3777" t="s">
        <v>24</v>
      </c>
      <c r="AM109" s="3778" t="s">
        <v>24</v>
      </c>
      <c r="AN109" s="3779" t="s">
        <v>24</v>
      </c>
      <c r="AO109" s="3780" t="s">
        <v>24</v>
      </c>
      <c r="AP109" s="3781" t="s">
        <v>24</v>
      </c>
      <c r="AQ109" s="3782" t="s">
        <v>24</v>
      </c>
      <c r="AR109" s="3783" t="s">
        <v>24</v>
      </c>
      <c r="AS109" s="3784" t="s">
        <v>24</v>
      </c>
      <c r="AT109" s="3785" t="s">
        <v>24</v>
      </c>
      <c r="AU109" s="3786" t="s">
        <v>24</v>
      </c>
      <c r="AV109" s="3787" t="s">
        <v>24</v>
      </c>
      <c r="AW109" s="3788" t="s">
        <v>24</v>
      </c>
      <c r="AX109" s="3789" t="s">
        <v>24</v>
      </c>
      <c r="AY109" s="3790" t="s">
        <v>24</v>
      </c>
      <c r="AZ109" s="3791" t="s">
        <v>24</v>
      </c>
      <c r="BA109" s="3792" t="s">
        <v>24</v>
      </c>
      <c r="BB109" s="3793" t="s">
        <v>24</v>
      </c>
      <c r="BC109" s="3794" t="s">
        <v>24</v>
      </c>
      <c r="BD109" s="3795" t="s">
        <v>24</v>
      </c>
    </row>
    <row r="110" spans="1:56" ht="12.75">
      <c r="A110" s="3798" t="s">
        <v>178</v>
      </c>
      <c r="B110" s="3799" t="s">
        <v>68</v>
      </c>
      <c r="C110" s="3800" t="s">
        <v>0</v>
      </c>
      <c r="D110" s="3801" t="s">
        <v>5</v>
      </c>
      <c r="E110" s="3802" t="s">
        <v>5</v>
      </c>
      <c r="F110" s="3803" t="s">
        <v>5</v>
      </c>
      <c r="G110" s="3804" t="s">
        <v>5</v>
      </c>
      <c r="H110" s="3805" t="s">
        <v>5</v>
      </c>
      <c r="I110" s="3806" t="s">
        <v>5</v>
      </c>
      <c r="J110" s="3807" t="s">
        <v>5</v>
      </c>
      <c r="K110" s="3808" t="s">
        <v>5</v>
      </c>
      <c r="L110" s="3809" t="s">
        <v>5</v>
      </c>
      <c r="M110" s="3810" t="s">
        <v>5</v>
      </c>
      <c r="N110" s="3811" t="s">
        <v>5</v>
      </c>
      <c r="O110" s="3812" t="s">
        <v>5</v>
      </c>
      <c r="P110" s="3813" t="s">
        <v>5</v>
      </c>
      <c r="Q110" s="3814" t="s">
        <v>5</v>
      </c>
      <c r="R110" s="3815" t="s">
        <v>5</v>
      </c>
      <c r="S110" s="3816" t="s">
        <v>5</v>
      </c>
      <c r="T110" s="3817" t="s">
        <v>5</v>
      </c>
      <c r="U110" s="3818" t="s">
        <v>5</v>
      </c>
      <c r="V110" s="3819" t="s">
        <v>5</v>
      </c>
      <c r="W110" s="3820" t="s">
        <v>5</v>
      </c>
      <c r="X110" s="3821" t="s">
        <v>5</v>
      </c>
      <c r="Y110" s="3822" t="s">
        <v>5</v>
      </c>
      <c r="Z110" s="3823" t="s">
        <v>5</v>
      </c>
      <c r="AA110" s="3824" t="s">
        <v>5</v>
      </c>
      <c r="AB110" s="3825" t="s">
        <v>5</v>
      </c>
      <c r="AC110" s="3826" t="s">
        <v>5</v>
      </c>
      <c r="AD110" s="3827" t="s">
        <v>5</v>
      </c>
      <c r="AE110" s="3828" t="s">
        <v>5</v>
      </c>
      <c r="AF110" s="3829" t="s">
        <v>5</v>
      </c>
      <c r="AG110" s="3830" t="s">
        <v>5</v>
      </c>
      <c r="AH110" s="3831" t="s">
        <v>5</v>
      </c>
      <c r="AI110" s="3832" t="s">
        <v>5</v>
      </c>
      <c r="AJ110" s="3833" t="s">
        <v>5</v>
      </c>
      <c r="AK110" s="3834" t="s">
        <v>5</v>
      </c>
      <c r="AL110" s="3835" t="s">
        <v>5</v>
      </c>
      <c r="AM110" s="3836" t="s">
        <v>5</v>
      </c>
      <c r="AN110" s="3837" t="s">
        <v>5</v>
      </c>
      <c r="AO110" s="3838" t="s">
        <v>5</v>
      </c>
      <c r="AP110" s="3839" t="s">
        <v>5</v>
      </c>
      <c r="AQ110" s="3840" t="s">
        <v>5</v>
      </c>
      <c r="AR110" s="3841" t="s">
        <v>5</v>
      </c>
      <c r="AS110" s="3842" t="s">
        <v>5</v>
      </c>
      <c r="AT110" s="3843" t="s">
        <v>5</v>
      </c>
      <c r="AU110" s="3844" t="s">
        <v>5</v>
      </c>
      <c r="AV110" s="3845" t="s">
        <v>5</v>
      </c>
      <c r="AW110" s="3846" t="s">
        <v>5</v>
      </c>
      <c r="AX110" s="3847" t="s">
        <v>5</v>
      </c>
      <c r="AY110" s="3848" t="s">
        <v>5</v>
      </c>
      <c r="AZ110" s="3849" t="s">
        <v>5</v>
      </c>
      <c r="BA110" s="3850" t="s">
        <v>5</v>
      </c>
      <c r="BB110" s="3851" t="s">
        <v>5</v>
      </c>
      <c r="BC110" s="3852" t="s">
        <v>5</v>
      </c>
      <c r="BD110" s="3853" t="s">
        <v>5</v>
      </c>
    </row>
    <row r="111" spans="1:56" ht="12.75">
      <c r="A111" s="3855">
        <f>HYPERLINK("http://www.congressweb.com/nrln/votes/detail/id/4598","H R 2146: Defending Public Safety Employees' Retirement Act")</f>
        <v>0</v>
      </c>
      <c r="B111" s="3856" t="s">
        <v>70</v>
      </c>
      <c r="C111" s="3857" t="s">
        <v>36</v>
      </c>
      <c r="D111" s="3911" t="s">
        <v>72</v>
      </c>
      <c r="E111" s="3912" t="s">
        <v>71</v>
      </c>
      <c r="F111" s="3913" t="s">
        <v>71</v>
      </c>
      <c r="G111" s="3914" t="s">
        <v>72</v>
      </c>
      <c r="H111" s="3915" t="s">
        <v>71</v>
      </c>
      <c r="I111" s="3916" t="s">
        <v>71</v>
      </c>
      <c r="J111" s="3917" t="s">
        <v>72</v>
      </c>
      <c r="K111" s="3918" t="s">
        <v>71</v>
      </c>
      <c r="L111" s="3919" t="s">
        <v>71</v>
      </c>
      <c r="M111" s="3920" t="s">
        <v>72</v>
      </c>
      <c r="N111" s="3921" t="s">
        <v>71</v>
      </c>
      <c r="O111" s="3922" t="s">
        <v>71</v>
      </c>
      <c r="P111" s="3923" t="s">
        <v>71</v>
      </c>
      <c r="Q111" s="3924" t="s">
        <v>71</v>
      </c>
      <c r="R111" s="3925" t="s">
        <v>71</v>
      </c>
      <c r="S111" s="3926" t="s">
        <v>72</v>
      </c>
      <c r="T111" s="3927" t="s">
        <v>71</v>
      </c>
      <c r="U111" s="3928" t="s">
        <v>71</v>
      </c>
      <c r="V111" s="3929" t="s">
        <v>71</v>
      </c>
      <c r="W111" s="3930" t="s">
        <v>72</v>
      </c>
      <c r="X111" s="3931" t="s">
        <v>72</v>
      </c>
      <c r="Y111" s="3932" t="s">
        <v>72</v>
      </c>
      <c r="Z111" s="3933" t="s">
        <v>72</v>
      </c>
      <c r="AA111" s="3934" t="s">
        <v>71</v>
      </c>
      <c r="AB111" s="3935" t="s">
        <v>72</v>
      </c>
      <c r="AC111" s="3936" t="s">
        <v>71</v>
      </c>
      <c r="AD111" s="3937" t="s">
        <v>71</v>
      </c>
      <c r="AE111" s="3938" t="s">
        <v>71</v>
      </c>
      <c r="AF111" s="3939" t="s">
        <v>71</v>
      </c>
      <c r="AG111" s="3940" t="s">
        <v>71</v>
      </c>
      <c r="AH111" s="3941" t="s">
        <v>71</v>
      </c>
      <c r="AI111" s="3942" t="s">
        <v>71</v>
      </c>
      <c r="AJ111" s="3943" t="s">
        <v>71</v>
      </c>
      <c r="AK111" s="3944" t="s">
        <v>71</v>
      </c>
      <c r="AL111" s="3945" t="s">
        <v>71</v>
      </c>
      <c r="AM111" s="3946" t="s">
        <v>71</v>
      </c>
      <c r="AN111" s="3947" t="s">
        <v>71</v>
      </c>
      <c r="AO111" s="3948" t="s">
        <v>71</v>
      </c>
      <c r="AP111" s="3949" t="s">
        <v>72</v>
      </c>
      <c r="AQ111" s="3950" t="s">
        <v>71</v>
      </c>
      <c r="AR111" s="3951" t="s">
        <v>71</v>
      </c>
      <c r="AS111" s="3952" t="s">
        <v>72</v>
      </c>
      <c r="AT111" s="3953" t="s">
        <v>71</v>
      </c>
      <c r="AU111" s="3901" t="s">
        <v>180</v>
      </c>
      <c r="AV111" s="3954" t="s">
        <v>72</v>
      </c>
      <c r="AW111" s="3955" t="s">
        <v>71</v>
      </c>
      <c r="AX111" s="3956" t="s">
        <v>71</v>
      </c>
      <c r="AY111" s="3957" t="s">
        <v>71</v>
      </c>
      <c r="AZ111" s="3958" t="s">
        <v>72</v>
      </c>
      <c r="BA111" s="3959" t="s">
        <v>71</v>
      </c>
      <c r="BB111" s="3960" t="s">
        <v>71</v>
      </c>
      <c r="BC111" s="3961" t="s">
        <v>72</v>
      </c>
      <c r="BD111" s="3962" t="s">
        <v>72</v>
      </c>
    </row>
    <row r="112" spans="1:56" ht="12.75">
      <c r="A112" s="3964">
        <f>HYPERLINK("http://www.congressweb.com/nrln/votes/detail/id/4486","H R 2: Medicare Access and CHIP Reauthorization Act of 2015 ")</f>
        <v>0</v>
      </c>
      <c r="B112" s="3965" t="s">
        <v>5</v>
      </c>
      <c r="C112" s="3966" t="s">
        <v>36</v>
      </c>
      <c r="D112" s="3967" t="s">
        <v>72</v>
      </c>
      <c r="E112" s="3968" t="s">
        <v>72</v>
      </c>
      <c r="F112" s="3969" t="s">
        <v>72</v>
      </c>
      <c r="G112" s="3970" t="s">
        <v>71</v>
      </c>
      <c r="H112" s="3971" t="s">
        <v>72</v>
      </c>
      <c r="I112" s="3972" t="s">
        <v>72</v>
      </c>
      <c r="J112" s="3973" t="s">
        <v>72</v>
      </c>
      <c r="K112" s="3974" t="s">
        <v>72</v>
      </c>
      <c r="L112" s="3975" t="s">
        <v>72</v>
      </c>
      <c r="M112" s="3976" t="s">
        <v>72</v>
      </c>
      <c r="N112" s="3977" t="s">
        <v>72</v>
      </c>
      <c r="O112" s="3978" t="s">
        <v>72</v>
      </c>
      <c r="P112" s="3979" t="s">
        <v>72</v>
      </c>
      <c r="Q112" s="3980" t="s">
        <v>72</v>
      </c>
      <c r="R112" s="3981" t="s">
        <v>72</v>
      </c>
      <c r="S112" s="3982" t="s">
        <v>72</v>
      </c>
      <c r="T112" s="3983" t="s">
        <v>72</v>
      </c>
      <c r="U112" s="3984" t="s">
        <v>72</v>
      </c>
      <c r="V112" s="3985" t="s">
        <v>72</v>
      </c>
      <c r="W112" s="3986" t="s">
        <v>72</v>
      </c>
      <c r="X112" s="3987" t="s">
        <v>72</v>
      </c>
      <c r="Y112" s="3988" t="s">
        <v>72</v>
      </c>
      <c r="Z112" s="3989" t="s">
        <v>72</v>
      </c>
      <c r="AA112" s="3990" t="s">
        <v>72</v>
      </c>
      <c r="AB112" s="3991" t="s">
        <v>72</v>
      </c>
      <c r="AC112" s="3992" t="s">
        <v>72</v>
      </c>
      <c r="AD112" s="3993" t="s">
        <v>72</v>
      </c>
      <c r="AE112" s="3994" t="s">
        <v>72</v>
      </c>
      <c r="AF112" s="3995" t="s">
        <v>72</v>
      </c>
      <c r="AG112" s="3996" t="s">
        <v>72</v>
      </c>
      <c r="AH112" s="3997" t="s">
        <v>72</v>
      </c>
      <c r="AI112" s="3998" t="s">
        <v>72</v>
      </c>
      <c r="AJ112" s="3999" t="s">
        <v>72</v>
      </c>
      <c r="AK112" s="4000" t="s">
        <v>72</v>
      </c>
      <c r="AL112" s="4001" t="s">
        <v>72</v>
      </c>
      <c r="AM112" s="4002" t="s">
        <v>182</v>
      </c>
      <c r="AN112" s="4003" t="s">
        <v>72</v>
      </c>
      <c r="AO112" s="4004" t="s">
        <v>72</v>
      </c>
      <c r="AP112" s="4005" t="s">
        <v>72</v>
      </c>
      <c r="AQ112" s="4006" t="s">
        <v>72</v>
      </c>
      <c r="AR112" s="4007" t="s">
        <v>72</v>
      </c>
      <c r="AS112" s="4008" t="s">
        <v>72</v>
      </c>
      <c r="AT112" s="4009" t="s">
        <v>72</v>
      </c>
      <c r="AU112" s="4010" t="s">
        <v>180</v>
      </c>
      <c r="AV112" s="4011" t="s">
        <v>72</v>
      </c>
      <c r="AW112" s="4012" t="s">
        <v>72</v>
      </c>
      <c r="AX112" s="4013" t="s">
        <v>72</v>
      </c>
      <c r="AY112" s="4014" t="s">
        <v>72</v>
      </c>
      <c r="AZ112" s="4015" t="s">
        <v>71</v>
      </c>
      <c r="BA112" s="4016" t="s">
        <v>72</v>
      </c>
      <c r="BB112" s="4017" t="s">
        <v>72</v>
      </c>
      <c r="BC112" s="4018" t="s">
        <v>72</v>
      </c>
      <c r="BD112" s="4019" t="s">
        <v>72</v>
      </c>
    </row>
  </sheetData>
  <mergeCells count="10">
    <mergeCell ref="B2:J2"/>
    <mergeCell ref="A3:L3"/>
    <mergeCell ref="A4:L4"/>
    <mergeCell ref="A5:L5"/>
    <mergeCell ref="A6:L6"/>
    <mergeCell ref="A7:L7"/>
    <mergeCell ref="A8:L8"/>
    <mergeCell ref="A9:L9"/>
    <mergeCell ref="B10:C10"/>
    <mergeCell ref="B59:C59"/>
  </mergeCells>
  <printOptions/>
  <pageMargins left="0.75" right="0.75" top="1" bottom="1" header="0.5" footer="0.5"/>
  <pageSetup horizontalDpi="300" verticalDpi="300" orientation="landscape"/>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