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<sst xmlns="http://schemas.openxmlformats.org/spreadsheetml/2006/main" count="394" uniqueCount="132">
  <si>
    <t/>
  </si>
  <si>
    <t>NRLN Report  - ND 115th Congress Legislative Bill Report Card</t>
  </si>
  <si>
    <t>The bills on this Report Card are supported or opposed by the National Retiree Legislative Network in the 115th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</si>
  <si>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</si>
  <si>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</si>
  <si>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</si>
  <si>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</si>
  <si>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</si>
  <si>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</si>
  <si>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S.486, S.379, S.260, H.R.3730, H.R.2578, H.R.1361, H.R.1171, H.R.849</t>
  </si>
  <si>
    <t>Details on these bills, listed or not,  may be found on Congress.gov</t>
  </si>
  <si>
    <t>Bills have live links to more information</t>
  </si>
  <si>
    <t>Yes=Supports NRLN</t>
  </si>
  <si>
    <t>Senate Bills for the 115th Congress (2017 - 2018) -- Supported by the NRLN (Jan 2019)</t>
  </si>
  <si>
    <t>NRLN Position</t>
  </si>
  <si>
    <t>Comment</t>
  </si>
  <si>
    <t>ND Sen. Heitkamp</t>
  </si>
  <si>
    <t>ND Sen. Hoeven</t>
  </si>
  <si>
    <t>S.3345: Economic Security For New Parents Act</t>
  </si>
  <si>
    <t>Oppose</t>
  </si>
  <si>
    <t>AA</t>
  </si>
  <si>
    <t>Yes</t>
  </si>
  <si>
    <t>S.3338: Comprehensive Care for Seniors Act of 2018</t>
  </si>
  <si>
    <t>Support</t>
  </si>
  <si>
    <t>No</t>
  </si>
  <si>
    <t>S.2478: End Taxpayer Subsidies for Drug Ads Act</t>
  </si>
  <si>
    <t>S.2076: BOLD Infrastructure for Alzheimer's Act</t>
  </si>
  <si>
    <t xml:space="preserve">S.2065: Dialysis PATIENTS Demonstration Act of 2017 </t>
  </si>
  <si>
    <t>S.2011: MEDICARE DRUG PRICE NEGOTIATION ACT OF 2017</t>
  </si>
  <si>
    <t>S.1879: Seniors Mental Health Access Improvement Act of 2017</t>
  </si>
  <si>
    <t>S.1738: Medicare Home Infusion Therapy Access Act of 2017</t>
  </si>
  <si>
    <t>S.1688: Empowering Medicare Seniors to Negotiate Drug Prices Act of 2017</t>
  </si>
  <si>
    <t>S.1369: Stop Price Gouging Act</t>
  </si>
  <si>
    <t>S.1348: STOPPING THE PHARMACEUTICAL INDUSTRY FROM KEEPING DRUGS EXPENSIVE (SPIKE) ACT OF 2017</t>
  </si>
  <si>
    <t>S.1321: Affordable Retirement Advice for Savers of 2017</t>
  </si>
  <si>
    <t>S.1197: Huntington's Disease Parity Act of 2017</t>
  </si>
  <si>
    <t>S.1076: Keep Our Pension Promises Act of 2017</t>
  </si>
  <si>
    <t>S.974: Creates Act of 2017</t>
  </si>
  <si>
    <t>S.870: Creating High-Quality Results and Outcomes Necessary to Improve Chronic (CHRONIC) Act of 2017</t>
  </si>
  <si>
    <t>S.794: Local Coverage Determination Clarification Act of 2017</t>
  </si>
  <si>
    <t>S.771: IMPROVING ACCESS TO AFFORDABLE PRESCRIPTION DRUGS ACT</t>
  </si>
  <si>
    <t>S.497: Lymphedema Treatment Act</t>
  </si>
  <si>
    <t>S.486: A bill to amend title XVIII of the Social Security Act to provide for the non-application of Medicare competitive acquisition rates to complex rehabilitative wheelchairs and accessories.</t>
  </si>
  <si>
    <t>None</t>
  </si>
  <si>
    <t>S.479: Removing Barriers to Colorectal Cancer Screening Act</t>
  </si>
  <si>
    <t>S.469: Affordable and Safe Prescription Drug Importation Act</t>
  </si>
  <si>
    <t>S.448: Medicare Mental Health Access Act</t>
  </si>
  <si>
    <t>S.445: Home Health Care Planning Improvement Act of 2017</t>
  </si>
  <si>
    <t>S.413: Improving Transparency and Accuracy in Medicare Part D Spending Act</t>
  </si>
  <si>
    <t>S.379: ALS Disability Insurance Access Act of 2017</t>
  </si>
  <si>
    <t>S.309: Community Based Independence for Seniors Act of 2017</t>
  </si>
  <si>
    <t>S.297: Increasing Competition in Pharmaceuticals Act</t>
  </si>
  <si>
    <t>S.284: End Surprise Billing Act of 2017 .</t>
  </si>
  <si>
    <t>S.260: Protecting Seniors' Access to Medicare Act of 2017</t>
  </si>
  <si>
    <t xml:space="preserve">S.253: Medicare Access to Rehabilitation Services Act </t>
  </si>
  <si>
    <t>S.223: Senior$ave Act</t>
  </si>
  <si>
    <t>S.204: Trickett Wendler Right to Try Act of 2017</t>
  </si>
  <si>
    <t>BP Law</t>
  </si>
  <si>
    <t>S.124: Preserve Access to Affordable Generics Act</t>
  </si>
  <si>
    <t>S.109: Pharmacy and Medically Underserved Areas Enhancement Act</t>
  </si>
  <si>
    <t>S.92: Safe and Affordable Drugs from Canada Act of 2017</t>
  </si>
  <si>
    <t>S.85: Restoring Access to Medication Act of 2017</t>
  </si>
  <si>
    <t>S.48:  Hearing Aid Assistance Tax Credit Act</t>
  </si>
  <si>
    <t>S.41: Medicare Prescription Drug Price Negotiation Act of 2017</t>
  </si>
  <si>
    <t>Senate Votes for the 115th Congress (2017 - 2018)</t>
  </si>
  <si>
    <t>Against NRLN</t>
  </si>
  <si>
    <t>S.Con.Res. 3: Klobuchar Amdt. No. 178; To establish a deficit-neutral reserve fund relating to lower prescription drug prices for Americans by importing drugs from Canada.</t>
  </si>
  <si>
    <t>Supported</t>
  </si>
  <si>
    <t>Nay</t>
  </si>
  <si>
    <t>House Bills for the 115th Congress (2017 - 2018) -- Supported by the NRLN (Jan 2019)</t>
  </si>
  <si>
    <t>ND 01 Rep. Cramer</t>
  </si>
  <si>
    <t>H.R.6813: Homecare For Seniors Act</t>
  </si>
  <si>
    <t>H.R.6690: Fighting Fraud to Protect Care for Seniors Act of 2018</t>
  </si>
  <si>
    <t>H.R.6561: Comprehensive Care for Seniors Act of 2018</t>
  </si>
  <si>
    <t>H.R.5997: Ensuring Patient Access To Critical Breakthrough Products Act</t>
  </si>
  <si>
    <t>H.R.5160: Cancer Care Planning and Communications Act of 2018</t>
  </si>
  <si>
    <t>H.R.5150: Protecting Medicare from Excessive Price Increases Act of 2018</t>
  </si>
  <si>
    <t>H.R.4841: Standardizing Electronic Prior Authorization For Save Prescription Act of 2018</t>
  </si>
  <si>
    <t>H.R.4392: To provide that the provision of the Medicare Program: Hospital Outpatient Prospective Payment and Ambulatory Surgical Center Payment Systems and Quality Reporting Programs final regulation relating to changes in the payment amount for certai...</t>
  </si>
  <si>
    <t>H.R.4256:  BOLD Infrastructure for Alzheimer's Act</t>
  </si>
  <si>
    <t>H.R.4229: Protecting HOME Access Act of 2017</t>
  </si>
  <si>
    <t xml:space="preserve">H.R.4143: Dialysis PATIENTS Demonstration Act of 2017 </t>
  </si>
  <si>
    <t>H.R.4138: MEDICARE DRUG PRICE NEGOTIATION ACT OF 2017</t>
  </si>
  <si>
    <t>H.R.4117: COMPETITIVE DRUGS ACT OF 2017</t>
  </si>
  <si>
    <t>H.R.4116: TRANSPARENT DRUG PRICING ACT OF 2017</t>
  </si>
  <si>
    <t>H.R.3982: Social Security Tax Fairness Act</t>
  </si>
  <si>
    <t>H.R.3857: Protecting Advice for Small Saver Act of 2017</t>
  </si>
  <si>
    <t>H.R.3758: Creating High-Quality Results and Outcomes Necessary to Improve Chronic (CHRONIC) Act of 2017</t>
  </si>
  <si>
    <t>H.R.3730: To amend title XVIII of the Social Security Act to provide for the non-application of Medicare competitive acquisition rates to complex rehabilitative manual wheelchairs and accessories.</t>
  </si>
  <si>
    <t>H.R.3635: Local Coverage Determination Clarification Act of 2017</t>
  </si>
  <si>
    <t>H.R.3178: Medicare Part B Improvement Act of 2017</t>
  </si>
  <si>
    <t>H.R.3163: Medicare Part B Home Infusion Services Temporary Transitional Payment Act</t>
  </si>
  <si>
    <t>H.R.3032: Mental Health Access Improvement Act of 2017</t>
  </si>
  <si>
    <t>H.R.2974: Stop Price Gouging Act</t>
  </si>
  <si>
    <t>H.R.2823: Affordable Retirement Advice for Savers of 2017</t>
  </si>
  <si>
    <t>H.R.2589: Huntington's Disease Parity Act of 2017</t>
  </si>
  <si>
    <t>H.R.2578: Employee Benefits Act of 2017</t>
  </si>
  <si>
    <t>H.R.2412: Keep Our Pension Promises Act of 2017</t>
  </si>
  <si>
    <t>H.R.2368: Right to Try Act of 2017</t>
  </si>
  <si>
    <t>H.R.2307: Protecting Access to Lifesaving Screenings Act (PALS Act) of 2017</t>
  </si>
  <si>
    <t>H.R.2212: Creates Act of 2017</t>
  </si>
  <si>
    <t>H.R.2113: Speeding Access to Already Approved Pharmaceutical Act of 2017</t>
  </si>
  <si>
    <t>H.R.2051: FAST Generics Act of 2017</t>
  </si>
  <si>
    <t>H.R.1825: Home Health Care Planning Improvement Act of 2017</t>
  </si>
  <si>
    <t>H.R.1776: IMPROVING ACCESS TO AFFORDABLE PRESCRIPTION DRUGS ACT OF 2017</t>
  </si>
  <si>
    <t>H.R.1578: Donald Payne Sr. Colorectal Cancer Detection Act of 2017</t>
  </si>
  <si>
    <t>H.R.1513: Social Security Must Averrt Identity Loss (MAIL) Act of 2017</t>
  </si>
  <si>
    <t>H.R.1480: Safe and Affordable Drugs from Canada Act of 2017</t>
  </si>
  <si>
    <t>H.R.1409: Cancer Drug Parity Act of 2017</t>
  </si>
  <si>
    <t>H.R.1361: To amend title XVIII of the Social Security Act to provide for the non-application of Medicare competitive acquisition rates to complex rehabilitative wheelchairs and accessories.</t>
  </si>
  <si>
    <t>H.R.1316: PRESCRIPTION DRUG PRICE TRANSPARENCY ACT OF 2017</t>
  </si>
  <si>
    <t>H.R.1298:  CT COLONOGRAPHY SCREENING FOR COLORECTAL CANCER ACT OF 2017</t>
  </si>
  <si>
    <t>H.R.1245: Affordable and Safe Prescription Drug Importation Act</t>
  </si>
  <si>
    <t>H.R.1173: Medicare Mental Health Access Act</t>
  </si>
  <si>
    <t>H.R.1171: ALS Disability Insurance Access Act of 2017</t>
  </si>
  <si>
    <t>H.R.1148: FAST Act of 2017</t>
  </si>
  <si>
    <t>H.R.1038: Improving Transparency and Accuracy in Medicare Part D Spending Act</t>
  </si>
  <si>
    <t>H.R.1017: Removing Barriers to Colorectal Cancer Screening Act of 2017</t>
  </si>
  <si>
    <t>H.R.934: Personal Drug Importation Fairness Act of 2017</t>
  </si>
  <si>
    <t xml:space="preserve">H.R.930: Lymphedema Treatment Act </t>
  </si>
  <si>
    <t>H.R.878: Right to Try Act of 2017</t>
  </si>
  <si>
    <t>H.R.849: Protecting Seniors' Access to Medicare Act</t>
  </si>
  <si>
    <t>H.R.817: End Surprise Billing Act of 2017 .</t>
  </si>
  <si>
    <t>H.R.807: Medicare Access to Rehabilitation Services Act of 2017</t>
  </si>
  <si>
    <t>H.R.749:  Lower Drug Costs Through Competition Act</t>
  </si>
  <si>
    <t>H.R.624: Social Security Fraud Prevention Act of 2017</t>
  </si>
  <si>
    <t>H.R.592: Pharmacy and Medically Underserved Areas Enhancement Act</t>
  </si>
  <si>
    <t xml:space="preserve">H.R.394: Restoring Access to Medication Act of 2017 </t>
  </si>
  <si>
    <t>H.R.355: Protecting American Families' Retirement Advice Act of 2017</t>
  </si>
  <si>
    <t>H.R.242: Medicare Prescription Drug Price Negotiation Act of 2017</t>
  </si>
  <si>
    <t>H.R.138: Protecting Employees and Retirees in Business Bankruptcies Act of 2017</t>
  </si>
  <si>
    <t>House Votes for the 115th Congress (2017 - 2018)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</si>
</sst>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mm/dd/yyyy "/>
  </numFmts>
  <fonts count="4">
    <font>
      <sz val="10"/>
      <name val="Arial"/>
      <family val="0"/>
    </font>
    <font>
      <b/>
      <sz val="10"/>
      <name val="Arial"/>
      <family val="0"/>
    </font>
    <font>
      <u val="single"/>
      <sz val="10"/>
      <color indexed="12"/>
      <name val="Arial"/>
      <family val="0"/>
    </font>
    <font>
      <b/>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4" fontId="0" fillId="0" borderId="0" xfId="0"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2" fillId="0" borderId="2" xfId="0" applyFont="1" applyBorder="1" applyAlignment="1">
      <alignment wrapText="1"/>
    </xf>
    <xf numFmtId="0" fontId="1" fillId="3"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6"/>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2" t="s">
        <v>1</v>
      </c>
      <c r="C2" s="2" t="s">
        <v>0</v>
      </c>
      <c r="D2" s="2" t="s">
        <v>0</v>
      </c>
      <c r="E2" s="2" t="s">
        <v>0</v>
      </c>
      <c r="F2" s="2" t="s">
        <v>0</v>
      </c>
      <c r="G2" s="2" t="s">
        <v>0</v>
      </c>
      <c r="H2" s="2" t="s">
        <v>0</v>
      </c>
      <c r="I2" s="2" t="s">
        <v>0</v>
      </c>
      <c r="J2" s="2" t="s">
        <v>0</v>
      </c>
      <c r="K2" s="2" t="s">
        <v>0</v>
      </c>
      <c r="L2" s="2">
        <v>43467</v>
      </c>
    </row>
    <row r="3" ht="45" customHeight="1">
      <c r="A3" s="3" t="s">
        <v>2</v>
      </c>
    </row>
    <row r="4" ht="34.5" customHeight="1">
      <c r="A4" s="3" t="s">
        <v>3</v>
      </c>
    </row>
    <row r="5" spans="1:3" ht="45" customHeight="1">
      <c r="A5" s="4" t="s">
        <v>6</v>
      </c>
      <c r="B5" s="4" t="s">
        <v>0</v>
      </c>
      <c r="C5" s="4" t="s">
        <v>5</v>
      </c>
    </row>
    <row r="6" spans="1:3" ht="12.75">
      <c r="A6" s="3" t="s">
        <v>7</v>
      </c>
      <c r="B6" s="3" t="s">
        <v>0</v>
      </c>
      <c r="C6" s="3" t="s">
        <v>5</v>
      </c>
    </row>
    <row r="7" spans="1:3" ht="12.75">
      <c r="A7" t="s">
        <v>8</v>
      </c>
      <c r="C7" t="s">
        <v>5</v>
      </c>
    </row>
    <row r="8" spans="1:3" ht="30" customHeight="1">
      <c r="A8" s="3" t="s">
        <v>9</v>
      </c>
      <c r="B8" s="3" t="s">
        <v>0</v>
      </c>
      <c r="C8" s="3" t="s">
        <v>5</v>
      </c>
    </row>
    <row r="9" spans="1:3" ht="12.75">
      <c r="A9" s="5">
        <f>HYPERLINK("https://www.congress.gov/search?q=%7B%22source%22%3A%22legislation%22%2C%22congress%22%3A114%7D","Details on these bills, listed or not, may be found on Congress.gov")</f>
        <v>0</v>
      </c>
      <c r="C9" t="s">
        <v>5</v>
      </c>
    </row>
    <row r="10" spans="1:5" ht="30" customHeight="1">
      <c r="A10" s="8" t="s">
        <v>11</v>
      </c>
      <c r="B10" s="7" t="s">
        <v>12</v>
      </c>
      <c r="C10" s="6" t="s">
        <v>0</v>
      </c>
      <c r="D10" s="6" t="s">
        <v>0</v>
      </c>
      <c r="E10" s="6" t="s">
        <v>5</v>
      </c>
    </row>
    <row r="11" spans="1:5" ht="12.75">
      <c r="A11" s="9" t="s">
        <v>13</v>
      </c>
      <c r="B11" s="9" t="s">
        <v>14</v>
      </c>
      <c r="C11" s="9" t="s">
        <v>15</v>
      </c>
      <c r="D11" s="9" t="s">
        <v>16</v>
      </c>
      <c r="E11" s="9" t="s">
        <v>17</v>
      </c>
    </row>
    <row r="12" spans="1:5" ht="12.75">
      <c r="A12" s="10">
        <f>HYPERLINK("http://www.congressweb.com/nrln/bills/detail/id/25297","S.3345: Economic Security For New Parents Act")</f>
        <v>0</v>
      </c>
      <c r="B12" s="10" t="s">
        <v>19</v>
      </c>
      <c r="C12" s="10" t="s">
        <v>20</v>
      </c>
      <c r="D12" s="7" t="s">
        <v>21</v>
      </c>
      <c r="E12" s="7" t="s">
        <v>21</v>
      </c>
    </row>
    <row r="13" spans="1:5" ht="12.75">
      <c r="A13" s="10">
        <f>HYPERLINK("http://www.congressweb.com/nrln/bills/detail/id/25309","S.3338: Comprehensive Care for Seniors Act of 2018")</f>
        <v>0</v>
      </c>
      <c r="B13" s="10" t="s">
        <v>23</v>
      </c>
      <c r="C13" s="10" t="s">
        <v>0</v>
      </c>
      <c r="D13" s="10" t="s">
        <v>24</v>
      </c>
      <c r="E13" s="10" t="s">
        <v>24</v>
      </c>
    </row>
    <row r="14" spans="1:5" ht="12.75">
      <c r="A14" s="10">
        <f>HYPERLINK("http://www.congressweb.com/nrln/bills/detail/id/24496","S.2478: End Taxpayer Subsidies for Drug Ads Act")</f>
        <v>0</v>
      </c>
      <c r="B14" s="10" t="s">
        <v>23</v>
      </c>
      <c r="C14" s="10" t="s">
        <v>0</v>
      </c>
      <c r="D14" s="10" t="s">
        <v>24</v>
      </c>
      <c r="E14" s="10" t="s">
        <v>24</v>
      </c>
    </row>
    <row r="15" spans="1:5" ht="12.75">
      <c r="A15" s="10">
        <f>HYPERLINK("http://www.congressweb.com/nrln/bills/detail/id/24023","S.2076: BOLD Infrastructure for Alzheimer's Act")</f>
        <v>0</v>
      </c>
      <c r="B15" s="10" t="s">
        <v>23</v>
      </c>
      <c r="C15" s="10" t="s">
        <v>0</v>
      </c>
      <c r="D15" s="7" t="s">
        <v>21</v>
      </c>
      <c r="E15" s="10" t="s">
        <v>24</v>
      </c>
    </row>
    <row r="16" spans="1:5" ht="12.75">
      <c r="A16" s="10">
        <f>HYPERLINK("http://www.congressweb.com/nrln/bills/detail/id/24025","S.2065: Dialysis PATIENTS Demonstration Act of 2017 ")</f>
        <v>0</v>
      </c>
      <c r="B16" s="10" t="s">
        <v>23</v>
      </c>
      <c r="C16" s="10" t="s">
        <v>0</v>
      </c>
      <c r="D16" s="10" t="s">
        <v>24</v>
      </c>
      <c r="E16" s="10" t="s">
        <v>24</v>
      </c>
    </row>
    <row r="17" spans="1:5" ht="12.75">
      <c r="A17" s="10">
        <f>HYPERLINK("http://www.congressweb.com/nrln/bills/detail/id/23990","S.2011: MEDICARE DRUG PRICE NEGOTIATION ACT OF 2017")</f>
        <v>0</v>
      </c>
      <c r="B17" s="10" t="s">
        <v>23</v>
      </c>
      <c r="C17" s="10" t="s">
        <v>20</v>
      </c>
      <c r="D17" s="10" t="s">
        <v>24</v>
      </c>
      <c r="E17" s="10" t="s">
        <v>24</v>
      </c>
    </row>
    <row r="18" spans="1:5" ht="12.75">
      <c r="A18" s="10">
        <f>HYPERLINK("http://www.congressweb.com/nrln/bills/detail/id/24358","S.1879: Seniors Mental Health Access Improvement Act of 2017")</f>
        <v>0</v>
      </c>
      <c r="B18" s="10" t="s">
        <v>23</v>
      </c>
      <c r="C18" s="10" t="s">
        <v>0</v>
      </c>
      <c r="D18" s="10" t="s">
        <v>24</v>
      </c>
      <c r="E18" s="10" t="s">
        <v>24</v>
      </c>
    </row>
    <row r="19" spans="1:5" ht="12.75">
      <c r="A19" s="10">
        <f>HYPERLINK("http://www.congressweb.com/nrln/bills/detail/id/23575","S.1738: Medicare Home Infusion Therapy Access Act of 2017")</f>
        <v>0</v>
      </c>
      <c r="B19" s="10" t="s">
        <v>23</v>
      </c>
      <c r="C19" s="10" t="s">
        <v>0</v>
      </c>
      <c r="D19" s="10" t="s">
        <v>24</v>
      </c>
      <c r="E19" s="10" t="s">
        <v>24</v>
      </c>
    </row>
    <row r="20" spans="1:5" ht="12.75">
      <c r="A20" s="10">
        <f>HYPERLINK("http://www.congressweb.com/nrln/bills/detail/id/23579","S.1688: Empowering Medicare Seniors to Negotiate Drug Prices Act of 2017")</f>
        <v>0</v>
      </c>
      <c r="B20" s="10" t="s">
        <v>23</v>
      </c>
      <c r="C20" s="10" t="s">
        <v>20</v>
      </c>
      <c r="D20" s="10" t="s">
        <v>24</v>
      </c>
      <c r="E20" s="10" t="s">
        <v>24</v>
      </c>
    </row>
    <row r="21" spans="1:5" ht="12.75">
      <c r="A21" s="10">
        <f>HYPERLINK("http://www.congressweb.com/nrln/bills/detail/id/23266","S.1369: Stop Price Gouging Act")</f>
        <v>0</v>
      </c>
      <c r="B21" s="10" t="s">
        <v>23</v>
      </c>
      <c r="C21" s="10" t="s">
        <v>0</v>
      </c>
      <c r="D21" s="10" t="s">
        <v>24</v>
      </c>
      <c r="E21" s="10" t="s">
        <v>24</v>
      </c>
    </row>
    <row r="22" spans="1:5" ht="12.75">
      <c r="A22" s="10">
        <f>HYPERLINK("http://www.congressweb.com/nrln/bills/detail/id/23260","S.1348: STOPPING THE PHARMACEUTICAL INDUSTRY FROM KEEPING DRUGS EXPENSIVE (SPIKE) ACT OF 2017")</f>
        <v>0</v>
      </c>
      <c r="B22" s="10" t="s">
        <v>23</v>
      </c>
      <c r="C22" s="10" t="s">
        <v>20</v>
      </c>
      <c r="D22" s="7" t="s">
        <v>21</v>
      </c>
      <c r="E22" s="10" t="s">
        <v>24</v>
      </c>
    </row>
    <row r="23" spans="1:5" ht="12.75">
      <c r="A23" s="10">
        <f>HYPERLINK("http://www.congressweb.com/nrln/bills/detail/id/23194","S.1321: Affordable Retirement Advice for Savers of 2017")</f>
        <v>0</v>
      </c>
      <c r="B23" s="10" t="s">
        <v>19</v>
      </c>
      <c r="C23" s="10" t="s">
        <v>0</v>
      </c>
      <c r="D23" s="7" t="s">
        <v>21</v>
      </c>
      <c r="E23" s="7" t="s">
        <v>21</v>
      </c>
    </row>
    <row r="24" spans="1:5" ht="12.75">
      <c r="A24" s="10">
        <f>HYPERLINK("http://www.congressweb.com/nrln/bills/detail/id/23134","S.1197: Huntington's Disease Parity Act of 2017")</f>
        <v>0</v>
      </c>
      <c r="B24" s="10" t="s">
        <v>23</v>
      </c>
      <c r="C24" s="10" t="s">
        <v>0</v>
      </c>
      <c r="D24" s="10" t="s">
        <v>24</v>
      </c>
      <c r="E24" s="10" t="s">
        <v>24</v>
      </c>
    </row>
    <row r="25" spans="1:5" ht="12.75">
      <c r="A25" s="10">
        <f>HYPERLINK("http://www.congressweb.com/nrln/bills/detail/id/22070","S.1076: Keep Our Pension Promises Act of 2017")</f>
        <v>0</v>
      </c>
      <c r="B25" s="10" t="s">
        <v>23</v>
      </c>
      <c r="C25" s="10" t="s">
        <v>0</v>
      </c>
      <c r="D25" s="10" t="s">
        <v>24</v>
      </c>
      <c r="E25" s="10" t="s">
        <v>24</v>
      </c>
    </row>
    <row r="26" spans="1:5" ht="12.75">
      <c r="A26" s="10">
        <f>HYPERLINK("http://www.congressweb.com/nrln/bills/detail/id/21989","S.974: Creates Act of 2017")</f>
        <v>0</v>
      </c>
      <c r="B26" s="10" t="s">
        <v>23</v>
      </c>
      <c r="C26" s="10" t="s">
        <v>20</v>
      </c>
      <c r="D26" s="10" t="s">
        <v>24</v>
      </c>
      <c r="E26" s="10" t="s">
        <v>24</v>
      </c>
    </row>
    <row r="27" spans="1:5" ht="12.75">
      <c r="A27" s="10">
        <f>HYPERLINK("http://www.congressweb.com/nrln/bills/detail/id/21883","S.870: Creating High-Quality Results and Outcomes Necessary to Improve Chronic (CHRONIC) Act of 2017")</f>
        <v>0</v>
      </c>
      <c r="B27" s="10" t="s">
        <v>23</v>
      </c>
      <c r="C27" s="10" t="s">
        <v>0</v>
      </c>
      <c r="D27" s="10" t="s">
        <v>24</v>
      </c>
      <c r="E27" s="10" t="s">
        <v>24</v>
      </c>
    </row>
    <row r="28" spans="1:5" ht="12.75">
      <c r="A28" s="10">
        <f>HYPERLINK("http://www.congressweb.com/nrln/bills/detail/id/21754","S.794: Local Coverage Determination Clarification Act of 2017")</f>
        <v>0</v>
      </c>
      <c r="B28" s="10" t="s">
        <v>23</v>
      </c>
      <c r="C28" s="10" t="s">
        <v>0</v>
      </c>
      <c r="D28" s="10" t="s">
        <v>24</v>
      </c>
      <c r="E28" s="10" t="s">
        <v>24</v>
      </c>
    </row>
    <row r="29" spans="1:5" ht="12.75">
      <c r="A29" s="10">
        <f>HYPERLINK("http://www.congressweb.com/nrln/bills/detail/id/21757","S.771: IMPROVING ACCESS TO AFFORDABLE PRESCRIPTION DRUGS ACT")</f>
        <v>0</v>
      </c>
      <c r="B29" s="10" t="s">
        <v>23</v>
      </c>
      <c r="C29" s="10" t="s">
        <v>20</v>
      </c>
      <c r="D29" s="10" t="s">
        <v>24</v>
      </c>
      <c r="E29" s="10" t="s">
        <v>24</v>
      </c>
    </row>
    <row r="30" spans="1:5" ht="12.75">
      <c r="A30" s="10">
        <f>HYPERLINK("http://www.congressweb.com/nrln/bills/detail/id/21495","S.497: Lymphedema Treatment Act")</f>
        <v>0</v>
      </c>
      <c r="B30" s="10" t="s">
        <v>23</v>
      </c>
      <c r="C30" s="10" t="s">
        <v>0</v>
      </c>
      <c r="D30" s="7" t="s">
        <v>21</v>
      </c>
      <c r="E30" s="7" t="s">
        <v>21</v>
      </c>
    </row>
    <row r="31" spans="1:5" ht="12.75">
      <c r="A31" s="10">
        <f>HYPERLINK("http://www.congressweb.com/nrln/bills/detail/id/21499","S.486: A bill to amend title XVIII of the Social Security Act to provide for the non-application of Medicare competitive acquisition rates to complex rehabilitative wheelchairs and accessories.")</f>
        <v>0</v>
      </c>
      <c r="B31" s="10" t="s">
        <v>43</v>
      </c>
      <c r="C31" s="10" t="s">
        <v>0</v>
      </c>
      <c r="D31" s="10" t="s">
        <v>24</v>
      </c>
      <c r="E31" s="10" t="s">
        <v>24</v>
      </c>
    </row>
    <row r="32" spans="1:5" ht="12.75">
      <c r="A32" s="10">
        <f>HYPERLINK("http://www.congressweb.com/nrln/bills/detail/id/21769","S.479: Removing Barriers to Colorectal Cancer Screening Act")</f>
        <v>0</v>
      </c>
      <c r="B32" s="10" t="s">
        <v>23</v>
      </c>
      <c r="C32" s="10" t="s">
        <v>0</v>
      </c>
      <c r="D32" s="7" t="s">
        <v>21</v>
      </c>
      <c r="E32" s="10" t="s">
        <v>24</v>
      </c>
    </row>
    <row r="33" spans="1:5" ht="12.75">
      <c r="A33" s="10">
        <f>HYPERLINK("http://www.congressweb.com/nrln/bills/detail/id/21502","S.469: Affordable and Safe Prescription Drug Importation Act")</f>
        <v>0</v>
      </c>
      <c r="B33" s="10" t="s">
        <v>23</v>
      </c>
      <c r="C33" s="10" t="s">
        <v>20</v>
      </c>
      <c r="D33" s="10" t="s">
        <v>24</v>
      </c>
      <c r="E33" s="10" t="s">
        <v>24</v>
      </c>
    </row>
    <row r="34" spans="1:5" ht="12.75">
      <c r="A34" s="10">
        <f>HYPERLINK("http://www.congressweb.com/nrln/bills/detail/id/21509","S.448: Medicare Mental Health Access Act")</f>
        <v>0</v>
      </c>
      <c r="B34" s="10" t="s">
        <v>23</v>
      </c>
      <c r="C34" s="10" t="s">
        <v>0</v>
      </c>
      <c r="D34" s="7" t="s">
        <v>21</v>
      </c>
      <c r="E34" s="10" t="s">
        <v>24</v>
      </c>
    </row>
    <row r="35" spans="1:5" ht="12.75">
      <c r="A35" s="10">
        <f>HYPERLINK("http://www.congressweb.com/nrln/bills/detail/id/21510","S.445: Home Health Care Planning Improvement Act of 2017")</f>
        <v>0</v>
      </c>
      <c r="B35" s="10" t="s">
        <v>23</v>
      </c>
      <c r="C35" s="10" t="s">
        <v>0</v>
      </c>
      <c r="D35" s="7" t="s">
        <v>21</v>
      </c>
      <c r="E35" s="7" t="s">
        <v>21</v>
      </c>
    </row>
    <row r="36" spans="1:5" ht="12.75">
      <c r="A36" s="10">
        <f>HYPERLINK("http://www.congressweb.com/nrln/bills/detail/id/21401","S.413: Improving Transparency and Accuracy in Medicare Part D Spending Act")</f>
        <v>0</v>
      </c>
      <c r="B36" s="10" t="s">
        <v>23</v>
      </c>
      <c r="C36" s="10" t="s">
        <v>0</v>
      </c>
      <c r="D36" s="7" t="s">
        <v>21</v>
      </c>
      <c r="E36" s="10" t="s">
        <v>24</v>
      </c>
    </row>
    <row r="37" spans="1:5" ht="12.75">
      <c r="A37" s="10">
        <f>HYPERLINK("http://www.congressweb.com/nrln/bills/detail/id/21520","S.379: ALS Disability Insurance Access Act of 2017")</f>
        <v>0</v>
      </c>
      <c r="B37" s="10" t="s">
        <v>23</v>
      </c>
      <c r="C37" s="10" t="s">
        <v>0</v>
      </c>
      <c r="D37" s="10" t="s">
        <v>24</v>
      </c>
      <c r="E37" s="10" t="s">
        <v>24</v>
      </c>
    </row>
    <row r="38" spans="1:5" ht="12.75">
      <c r="A38" s="10">
        <f>HYPERLINK("http://www.congressweb.com/nrln/bills/detail/id/21400","S.309: Community Based Independence for Seniors Act of 2017")</f>
        <v>0</v>
      </c>
      <c r="B38" s="10" t="s">
        <v>23</v>
      </c>
      <c r="C38" s="10" t="s">
        <v>0</v>
      </c>
      <c r="D38" s="10" t="s">
        <v>24</v>
      </c>
      <c r="E38" s="10" t="s">
        <v>24</v>
      </c>
    </row>
    <row r="39" spans="1:5" ht="12.75">
      <c r="A39" s="10">
        <f>HYPERLINK("http://www.congressweb.com/nrln/bills/detail/id/21263","S.297: Increasing Competition in Pharmaceuticals Act")</f>
        <v>0</v>
      </c>
      <c r="B39" s="10" t="s">
        <v>23</v>
      </c>
      <c r="C39" s="10" t="s">
        <v>20</v>
      </c>
      <c r="D39" s="10" t="s">
        <v>24</v>
      </c>
      <c r="E39" s="10" t="s">
        <v>24</v>
      </c>
    </row>
    <row r="40" spans="1:5" ht="12.75">
      <c r="A40" s="10">
        <f>HYPERLINK("http://www.congressweb.com/nrln/bills/detail/id/21261","S.284: End Surprise Billing Act of 2017 .")</f>
        <v>0</v>
      </c>
      <c r="B40" s="10" t="s">
        <v>23</v>
      </c>
      <c r="C40" s="10" t="s">
        <v>0</v>
      </c>
      <c r="D40" s="10" t="s">
        <v>24</v>
      </c>
      <c r="E40" s="10" t="s">
        <v>24</v>
      </c>
    </row>
    <row r="41" spans="1:5" ht="12.75">
      <c r="A41" s="10">
        <f>HYPERLINK("http://www.congressweb.com/nrln/bills/detail/id/24013","S.260: Protecting Seniors' Access to Medicare Act of 2017")</f>
        <v>0</v>
      </c>
      <c r="B41" s="10" t="s">
        <v>23</v>
      </c>
      <c r="C41" s="10" t="s">
        <v>0</v>
      </c>
      <c r="D41" s="10" t="s">
        <v>24</v>
      </c>
      <c r="E41" s="7" t="s">
        <v>21</v>
      </c>
    </row>
    <row r="42" spans="1:5" ht="12.75">
      <c r="A42" s="10">
        <f>HYPERLINK("http://www.congressweb.com/nrln/bills/detail/id/21264","S.253: Medicare Access to Rehabilitation Services Act ")</f>
        <v>0</v>
      </c>
      <c r="B42" s="10" t="s">
        <v>43</v>
      </c>
      <c r="C42" s="10" t="s">
        <v>0</v>
      </c>
      <c r="D42" s="10" t="s">
        <v>24</v>
      </c>
      <c r="E42" s="10" t="s">
        <v>24</v>
      </c>
    </row>
    <row r="43" spans="1:5" ht="12.75">
      <c r="A43" s="10">
        <f>HYPERLINK("http://www.congressweb.com/nrln/bills/detail/id/24081","S.223: Senior$ave Act")</f>
        <v>0</v>
      </c>
      <c r="B43" s="10" t="s">
        <v>23</v>
      </c>
      <c r="C43" s="10" t="s">
        <v>0</v>
      </c>
      <c r="D43" s="10" t="s">
        <v>24</v>
      </c>
      <c r="E43" s="7" t="s">
        <v>21</v>
      </c>
    </row>
    <row r="44" spans="1:5" ht="12.75">
      <c r="A44" s="10">
        <f>HYPERLINK("http://www.congressweb.com/nrln/bills/detail/id/21269","S.204: Trickett Wendler Right to Try Act of 2017")</f>
        <v>0</v>
      </c>
      <c r="B44" s="10" t="s">
        <v>23</v>
      </c>
      <c r="C44" s="10" t="s">
        <v>57</v>
      </c>
      <c r="D44" s="10" t="s">
        <v>24</v>
      </c>
      <c r="E44" s="7" t="s">
        <v>21</v>
      </c>
    </row>
    <row r="45" spans="1:5" ht="12.75">
      <c r="A45" s="10">
        <f>HYPERLINK("http://www.congressweb.com/nrln/bills/detail/id/21052","S.124: Preserve Access to Affordable Generics Act")</f>
        <v>0</v>
      </c>
      <c r="B45" s="10" t="s">
        <v>23</v>
      </c>
      <c r="C45" s="10" t="s">
        <v>20</v>
      </c>
      <c r="D45" s="10" t="s">
        <v>24</v>
      </c>
      <c r="E45" s="10" t="s">
        <v>24</v>
      </c>
    </row>
    <row r="46" spans="1:5" ht="12.75">
      <c r="A46" s="10">
        <f>HYPERLINK("http://www.congressweb.com/nrln/bills/detail/id/21055","S.109: Pharmacy and Medically Underserved Areas Enhancement Act")</f>
        <v>0</v>
      </c>
      <c r="B46" s="10" t="s">
        <v>23</v>
      </c>
      <c r="C46" s="10" t="s">
        <v>0</v>
      </c>
      <c r="D46" s="7" t="s">
        <v>21</v>
      </c>
      <c r="E46" s="7" t="s">
        <v>21</v>
      </c>
    </row>
    <row r="47" spans="1:5" ht="12.75">
      <c r="A47" s="10">
        <f>HYPERLINK("http://www.congressweb.com/nrln/bills/detail/id/21056","S.92: Safe and Affordable Drugs from Canada Act of 2017")</f>
        <v>0</v>
      </c>
      <c r="B47" s="10" t="s">
        <v>23</v>
      </c>
      <c r="C47" s="10" t="s">
        <v>20</v>
      </c>
      <c r="D47" s="10" t="s">
        <v>24</v>
      </c>
      <c r="E47" s="10" t="s">
        <v>24</v>
      </c>
    </row>
    <row r="48" spans="1:5" ht="12.75">
      <c r="A48" s="10">
        <f>HYPERLINK("http://www.congressweb.com/nrln/bills/detail/id/21060","S.85: Restoring Access to Medication Act of 2017")</f>
        <v>0</v>
      </c>
      <c r="B48" s="10" t="s">
        <v>23</v>
      </c>
      <c r="C48" s="10" t="s">
        <v>0</v>
      </c>
      <c r="D48" s="7" t="s">
        <v>21</v>
      </c>
      <c r="E48" s="10" t="s">
        <v>24</v>
      </c>
    </row>
    <row r="49" spans="1:5" ht="12.75">
      <c r="A49" s="10">
        <f>HYPERLINK("http://www.congressweb.com/nrln/bills/detail/id/21025","S.48:  Hearing Aid Assistance Tax Credit Act")</f>
        <v>0</v>
      </c>
      <c r="B49" s="10" t="s">
        <v>23</v>
      </c>
      <c r="C49" s="10" t="s">
        <v>0</v>
      </c>
      <c r="D49" s="10" t="s">
        <v>24</v>
      </c>
      <c r="E49" s="10" t="s">
        <v>24</v>
      </c>
    </row>
    <row r="50" spans="1:5" ht="12.75">
      <c r="A50" s="10">
        <f>HYPERLINK("http://www.congressweb.com/nrln/bills/detail/id/21027","S.41: Medicare Prescription Drug Price Negotiation Act of 2017")</f>
        <v>0</v>
      </c>
      <c r="B50" s="10" t="s">
        <v>23</v>
      </c>
      <c r="C50" s="10" t="s">
        <v>20</v>
      </c>
      <c r="D50" s="10" t="s">
        <v>24</v>
      </c>
      <c r="E50" s="10" t="s">
        <v>24</v>
      </c>
    </row>
    <row r="51" spans="1:5" ht="12.75">
      <c r="A51" s="9" t="s">
        <v>64</v>
      </c>
      <c r="B51" s="11" t="s">
        <v>65</v>
      </c>
      <c r="C51" s="9" t="s">
        <v>0</v>
      </c>
      <c r="D51" s="9" t="s">
        <v>0</v>
      </c>
      <c r="E51" s="9" t="s">
        <v>5</v>
      </c>
    </row>
    <row r="52" spans="1:5" ht="12.75">
      <c r="A52" s="10">
        <f>HYPERLINK("http://www.congressweb.com/nrln/votes/detail/id/5486","S.Con.Res. 3: Klobuchar Amdt. No. 178; To establish a deficit-neutral reserve fund relating to lower prescription drug prices for Americans by importing drugs from Canada.")</f>
        <v>0</v>
      </c>
      <c r="B52" s="10" t="s">
        <v>67</v>
      </c>
      <c r="C52" s="10" t="s">
        <v>0</v>
      </c>
      <c r="D52" s="11" t="s">
        <v>68</v>
      </c>
      <c r="E52" s="11" t="s">
        <v>68</v>
      </c>
    </row>
    <row r="53" ht="12.75"/>
    <row r="54" spans="1:4" ht="30" customHeight="1">
      <c r="A54" s="6" t="s">
        <v>11</v>
      </c>
      <c r="B54" s="6" t="s">
        <v>12</v>
      </c>
      <c r="C54" s="6" t="s">
        <v>0</v>
      </c>
      <c r="D54" s="6" t="s">
        <v>5</v>
      </c>
    </row>
    <row r="55" spans="1:4" ht="12.75">
      <c r="A55" s="9" t="s">
        <v>69</v>
      </c>
      <c r="B55" s="9" t="s">
        <v>14</v>
      </c>
      <c r="C55" s="9" t="s">
        <v>15</v>
      </c>
      <c r="D55" s="9" t="s">
        <v>70</v>
      </c>
    </row>
    <row r="56" spans="1:4" ht="12.75">
      <c r="A56" s="10">
        <f>HYPERLINK("http://www.congressweb.com/nrln/bills/detail/id/25337","H.R.6813: Homecare For Seniors Act")</f>
        <v>0</v>
      </c>
      <c r="B56" s="10" t="s">
        <v>23</v>
      </c>
      <c r="C56" s="10" t="s">
        <v>0</v>
      </c>
      <c r="D56" s="10" t="s">
        <v>24</v>
      </c>
    </row>
    <row r="57" spans="1:4" ht="12.75">
      <c r="A57" s="10">
        <f>HYPERLINK("http://www.congressweb.com/nrln/bills/detail/id/25301","H.R.6690: Fighting Fraud to Protect Care for Seniors Act of 2018")</f>
        <v>0</v>
      </c>
      <c r="B57" s="10" t="s">
        <v>23</v>
      </c>
      <c r="C57" s="10" t="s">
        <v>0</v>
      </c>
      <c r="D57" s="10" t="s">
        <v>24</v>
      </c>
    </row>
    <row r="58" spans="1:4" ht="12.75">
      <c r="A58" s="10">
        <f>HYPERLINK("http://www.congressweb.com/nrln/bills/detail/id/25307","H.R.6561: Comprehensive Care for Seniors Act of 2018")</f>
        <v>0</v>
      </c>
      <c r="B58" s="10" t="s">
        <v>23</v>
      </c>
      <c r="C58" s="10" t="s">
        <v>0</v>
      </c>
      <c r="D58" s="10" t="s">
        <v>24</v>
      </c>
    </row>
    <row r="59" spans="1:4" ht="12.75">
      <c r="A59" s="10">
        <f>HYPERLINK("http://www.congressweb.com/nrln/bills/detail/id/24926","H.R.5997: Ensuring Patient Access To Critical Breakthrough Products Act")</f>
        <v>0</v>
      </c>
      <c r="B59" s="10" t="s">
        <v>23</v>
      </c>
      <c r="C59" s="10" t="s">
        <v>0</v>
      </c>
      <c r="D59" s="10" t="s">
        <v>24</v>
      </c>
    </row>
    <row r="60" spans="1:4" ht="12.75">
      <c r="A60" s="10">
        <f>HYPERLINK("http://www.congressweb.com/nrln/bills/detail/id/24492","H.R.5160: Cancer Care Planning and Communications Act of 2018")</f>
        <v>0</v>
      </c>
      <c r="B60" s="10" t="s">
        <v>23</v>
      </c>
      <c r="C60" s="10" t="s">
        <v>0</v>
      </c>
      <c r="D60" s="10" t="s">
        <v>24</v>
      </c>
    </row>
    <row r="61" spans="1:4" ht="12.75">
      <c r="A61" s="10">
        <f>HYPERLINK("http://www.congressweb.com/nrln/bills/detail/id/24497","H.R.5150: Protecting Medicare from Excessive Price Increases Act of 2018")</f>
        <v>0</v>
      </c>
      <c r="B61" s="10" t="s">
        <v>23</v>
      </c>
      <c r="C61" s="10" t="s">
        <v>0</v>
      </c>
      <c r="D61" s="10" t="s">
        <v>24</v>
      </c>
    </row>
    <row r="62" spans="1:4" ht="12.75">
      <c r="A62" s="10">
        <f>HYPERLINK("http://www.congressweb.com/nrln/bills/detail/id/24256","H.R.4841: Standardizing Electronic Prior Authorization For Save Prescription Act of 2018")</f>
        <v>0</v>
      </c>
      <c r="B62" s="10" t="s">
        <v>23</v>
      </c>
      <c r="C62" s="10" t="s">
        <v>0</v>
      </c>
      <c r="D62" s="7" t="s">
        <v>21</v>
      </c>
    </row>
    <row r="63" spans="1:4" ht="12.75">
      <c r="A63" s="10">
        <f>HYPERLINK("http://www.congressweb.com/nrln/bills/detail/id/24068","H.R.4392: To provide that the provision of the Medicare Program: Hospital Outpatient Prospective Payment and Ambulatory Surgical Center Payment Systems and Quality Reporting Programs final regulation relating to changes in the payment amount for certai...")</f>
        <v>0</v>
      </c>
      <c r="B63" s="10" t="s">
        <v>23</v>
      </c>
      <c r="C63" s="10" t="s">
        <v>0</v>
      </c>
      <c r="D63" s="7" t="s">
        <v>21</v>
      </c>
    </row>
    <row r="64" spans="1:4" ht="12.75">
      <c r="A64" s="10">
        <f>HYPERLINK("http://www.congressweb.com/nrln/bills/detail/id/24024","H.R.4256:  BOLD Infrastructure for Alzheimer's Act")</f>
        <v>0</v>
      </c>
      <c r="B64" s="10" t="s">
        <v>23</v>
      </c>
      <c r="C64" s="10" t="s">
        <v>0</v>
      </c>
      <c r="D64" s="7" t="s">
        <v>21</v>
      </c>
    </row>
    <row r="65" spans="1:4" ht="12.75">
      <c r="A65" s="10">
        <f>HYPERLINK("http://www.congressweb.com/nrln/bills/detail/id/24027","H.R.4229: Protecting HOME Access Act of 2017")</f>
        <v>0</v>
      </c>
      <c r="B65" s="10" t="s">
        <v>23</v>
      </c>
      <c r="C65" s="10" t="s">
        <v>0</v>
      </c>
      <c r="D65" s="7" t="s">
        <v>21</v>
      </c>
    </row>
    <row r="66" spans="1:4" ht="12.75">
      <c r="A66" s="10">
        <f>HYPERLINK("http://www.congressweb.com/nrln/bills/detail/id/23983","H.R.4143: Dialysis PATIENTS Demonstration Act of 2017 ")</f>
        <v>0</v>
      </c>
      <c r="B66" s="10" t="s">
        <v>23</v>
      </c>
      <c r="C66" s="10" t="s">
        <v>0</v>
      </c>
      <c r="D66" s="7" t="s">
        <v>21</v>
      </c>
    </row>
    <row r="67" spans="1:4" ht="12.75">
      <c r="A67" s="10">
        <f>HYPERLINK("http://www.congressweb.com/nrln/bills/detail/id/23985","H.R.4138: MEDICARE DRUG PRICE NEGOTIATION ACT OF 2017")</f>
        <v>0</v>
      </c>
      <c r="B67" s="10" t="s">
        <v>23</v>
      </c>
      <c r="C67" s="10" t="s">
        <v>20</v>
      </c>
      <c r="D67" s="10" t="s">
        <v>24</v>
      </c>
    </row>
    <row r="68" spans="1:4" ht="12.75">
      <c r="A68" s="10">
        <f>HYPERLINK("http://www.congressweb.com/nrln/bills/detail/id/23986","H.R.4117: COMPETITIVE DRUGS ACT OF 2017")</f>
        <v>0</v>
      </c>
      <c r="B68" s="10" t="s">
        <v>23</v>
      </c>
      <c r="C68" s="10" t="s">
        <v>20</v>
      </c>
      <c r="D68" s="10" t="s">
        <v>24</v>
      </c>
    </row>
    <row r="69" spans="1:4" ht="12.75">
      <c r="A69" s="10">
        <f>HYPERLINK("http://www.congressweb.com/nrln/bills/detail/id/23991","H.R.4116: TRANSPARENT DRUG PRICING ACT OF 2017")</f>
        <v>0</v>
      </c>
      <c r="B69" s="10" t="s">
        <v>23</v>
      </c>
      <c r="C69" s="10" t="s">
        <v>20</v>
      </c>
      <c r="D69" s="10" t="s">
        <v>24</v>
      </c>
    </row>
    <row r="70" spans="1:4" ht="12.75">
      <c r="A70" s="10">
        <f>HYPERLINK("http://www.congressweb.com/nrln/bills/detail/id/23993","H.R.3982: Social Security Tax Fairness Act")</f>
        <v>0</v>
      </c>
      <c r="B70" s="10" t="s">
        <v>23</v>
      </c>
      <c r="C70" s="10" t="s">
        <v>0</v>
      </c>
      <c r="D70" s="10" t="s">
        <v>24</v>
      </c>
    </row>
    <row r="71" spans="1:4" ht="12.75">
      <c r="A71" s="10">
        <f>HYPERLINK("http://www.congressweb.com/nrln/bills/detail/id/23884","H.R.3857: Protecting Advice for Small Saver Act of 2017")</f>
        <v>0</v>
      </c>
      <c r="B71" s="10" t="s">
        <v>19</v>
      </c>
      <c r="C71" s="10" t="s">
        <v>0</v>
      </c>
      <c r="D71" s="7" t="s">
        <v>21</v>
      </c>
    </row>
    <row r="72" spans="1:4" ht="12.75">
      <c r="A72" s="10">
        <f>HYPERLINK("http://www.congressweb.com/nrln/bills/detail/id/24080","H.R.3758: Creating High-Quality Results and Outcomes Necessary to Improve Chronic (CHRONIC) Act of 2017")</f>
        <v>0</v>
      </c>
      <c r="B72" s="10" t="s">
        <v>23</v>
      </c>
      <c r="C72" s="10" t="s">
        <v>0</v>
      </c>
      <c r="D72" s="10" t="s">
        <v>24</v>
      </c>
    </row>
    <row r="73" spans="1:4" ht="12.75">
      <c r="A73" s="10">
        <f>HYPERLINK("http://www.congressweb.com/nrln/bills/detail/id/23763","H.R.3730: To amend title XVIII of the Social Security Act to provide for the non-application of Medicare competitive acquisition rates to complex rehabilitative manual wheelchairs and accessories.")</f>
        <v>0</v>
      </c>
      <c r="B73" s="10" t="s">
        <v>43</v>
      </c>
      <c r="C73" s="10" t="s">
        <v>0</v>
      </c>
      <c r="D73" s="10" t="s">
        <v>24</v>
      </c>
    </row>
    <row r="74" spans="1:4" ht="12.75">
      <c r="A74" s="10">
        <f>HYPERLINK("http://www.congressweb.com/nrln/bills/detail/id/23580","H.R.3635: Local Coverage Determination Clarification Act of 2017")</f>
        <v>0</v>
      </c>
      <c r="B74" s="10" t="s">
        <v>23</v>
      </c>
      <c r="C74" s="10" t="s">
        <v>0</v>
      </c>
      <c r="D74" s="7" t="s">
        <v>21</v>
      </c>
    </row>
    <row r="75" spans="1:4" ht="12.75">
      <c r="A75" s="10">
        <f>HYPERLINK("http://www.congressweb.com/nrln/bills/detail/id/23582","H.R.3178: Medicare Part B Improvement Act of 2017")</f>
        <v>0</v>
      </c>
      <c r="B75" s="10" t="s">
        <v>23</v>
      </c>
      <c r="C75" s="10" t="s">
        <v>0</v>
      </c>
      <c r="D75" s="10" t="s">
        <v>24</v>
      </c>
    </row>
    <row r="76" spans="1:4" ht="12.75">
      <c r="A76" s="10">
        <f>HYPERLINK("http://www.congressweb.com/nrln/bills/detail/id/23375","H.R.3163: Medicare Part B Home Infusion Services Temporary Transitional Payment Act")</f>
        <v>0</v>
      </c>
      <c r="B76" s="10" t="s">
        <v>23</v>
      </c>
      <c r="C76" s="10" t="s">
        <v>0</v>
      </c>
      <c r="D76" s="10" t="s">
        <v>24</v>
      </c>
    </row>
    <row r="77" spans="1:4" ht="12.75">
      <c r="A77" s="10">
        <f>HYPERLINK("http://www.congressweb.com/nrln/bills/detail/id/23284","H.R.3032: Mental Health Access Improvement Act of 2017")</f>
        <v>0</v>
      </c>
      <c r="B77" s="10" t="s">
        <v>23</v>
      </c>
      <c r="C77" s="10" t="s">
        <v>0</v>
      </c>
      <c r="D77" s="7" t="s">
        <v>21</v>
      </c>
    </row>
    <row r="78" spans="1:4" ht="12.75">
      <c r="A78" s="10">
        <f>HYPERLINK("http://www.congressweb.com/nrln/bills/detail/id/23287","H.R.2974: Stop Price Gouging Act")</f>
        <v>0</v>
      </c>
      <c r="B78" s="10" t="s">
        <v>23</v>
      </c>
      <c r="C78" s="10" t="s">
        <v>0</v>
      </c>
      <c r="D78" s="10" t="s">
        <v>24</v>
      </c>
    </row>
    <row r="79" spans="1:4" ht="12.75">
      <c r="A79" s="10">
        <f>HYPERLINK("http://www.congressweb.com/nrln/bills/detail/id/23195","H.R.2823: Affordable Retirement Advice for Savers of 2017")</f>
        <v>0</v>
      </c>
      <c r="B79" s="10" t="s">
        <v>19</v>
      </c>
      <c r="C79" s="10" t="s">
        <v>0</v>
      </c>
      <c r="D79" s="7" t="s">
        <v>21</v>
      </c>
    </row>
    <row r="80" spans="1:4" ht="12.75">
      <c r="A80" s="10">
        <f>HYPERLINK("http://www.congressweb.com/nrln/bills/detail/id/23133","H.R.2589: Huntington's Disease Parity Act of 2017")</f>
        <v>0</v>
      </c>
      <c r="B80" s="10" t="s">
        <v>23</v>
      </c>
      <c r="C80" s="10" t="s">
        <v>0</v>
      </c>
      <c r="D80" s="10" t="s">
        <v>24</v>
      </c>
    </row>
    <row r="81" spans="1:4" ht="12.75">
      <c r="A81" s="10">
        <f>HYPERLINK("http://www.congressweb.com/nrln/bills/detail/id/23138","H.R.2578: Employee Benefits Act of 2017")</f>
        <v>0</v>
      </c>
      <c r="B81" s="10" t="s">
        <v>23</v>
      </c>
      <c r="C81" s="10" t="s">
        <v>0</v>
      </c>
      <c r="D81" s="10" t="s">
        <v>24</v>
      </c>
    </row>
    <row r="82" spans="1:4" ht="12.75">
      <c r="A82" s="10">
        <f>HYPERLINK("http://www.congressweb.com/nrln/bills/detail/id/22069","H.R.2412: Keep Our Pension Promises Act of 2017")</f>
        <v>0</v>
      </c>
      <c r="B82" s="10" t="s">
        <v>23</v>
      </c>
      <c r="C82" s="10" t="s">
        <v>0</v>
      </c>
      <c r="D82" s="10" t="s">
        <v>24</v>
      </c>
    </row>
    <row r="83" spans="1:4" ht="12.75">
      <c r="A83" s="10">
        <f>HYPERLINK("http://www.congressweb.com/nrln/bills/detail/id/22038","H.R.2368: Right to Try Act of 2017")</f>
        <v>0</v>
      </c>
      <c r="B83" s="10" t="s">
        <v>23</v>
      </c>
      <c r="C83" s="10" t="s">
        <v>0</v>
      </c>
      <c r="D83" s="10" t="s">
        <v>24</v>
      </c>
    </row>
    <row r="84" spans="1:4" ht="12.75">
      <c r="A84" s="10">
        <f>HYPERLINK("http://www.congressweb.com/nrln/bills/detail/id/22049","H.R.2307: Protecting Access to Lifesaving Screenings Act (PALS Act) of 2017")</f>
        <v>0</v>
      </c>
      <c r="B84" s="10" t="s">
        <v>23</v>
      </c>
      <c r="C84" s="10" t="s">
        <v>0</v>
      </c>
      <c r="D84" s="10" t="s">
        <v>24</v>
      </c>
    </row>
    <row r="85" spans="1:4" ht="12.75">
      <c r="A85" s="10">
        <f>HYPERLINK("http://www.congressweb.com/nrln/bills/detail/id/21988","H.R.2212: Creates Act of 2017")</f>
        <v>0</v>
      </c>
      <c r="B85" s="10" t="s">
        <v>23</v>
      </c>
      <c r="C85" s="10" t="s">
        <v>20</v>
      </c>
      <c r="D85" s="10" t="s">
        <v>24</v>
      </c>
    </row>
    <row r="86" spans="1:4" ht="12.75">
      <c r="A86" s="10">
        <f>HYPERLINK("http://www.congressweb.com/nrln/bills/detail/id/21946","H.R.2113: Speeding Access to Already Approved Pharmaceutical Act of 2017")</f>
        <v>0</v>
      </c>
      <c r="B86" s="10" t="s">
        <v>23</v>
      </c>
      <c r="C86" s="10" t="s">
        <v>0</v>
      </c>
      <c r="D86" s="10" t="s">
        <v>24</v>
      </c>
    </row>
    <row r="87" spans="1:4" ht="12.75">
      <c r="A87" s="10">
        <f>HYPERLINK("http://www.congressweb.com/nrln/bills/detail/id/21902","H.R.2051: FAST Generics Act of 2017")</f>
        <v>0</v>
      </c>
      <c r="B87" s="10" t="s">
        <v>23</v>
      </c>
      <c r="C87" s="10" t="s">
        <v>20</v>
      </c>
      <c r="D87" s="10" t="s">
        <v>24</v>
      </c>
    </row>
    <row r="88" spans="1:4" ht="12.75">
      <c r="A88" s="10">
        <f>HYPERLINK("http://www.congressweb.com/nrln/bills/detail/id/21752","H.R.1825: Home Health Care Planning Improvement Act of 2017")</f>
        <v>0</v>
      </c>
      <c r="B88" s="10" t="s">
        <v>23</v>
      </c>
      <c r="C88" s="10" t="s">
        <v>0</v>
      </c>
      <c r="D88" s="7" t="s">
        <v>21</v>
      </c>
    </row>
    <row r="89" spans="1:4" ht="12.75">
      <c r="A89" s="10">
        <f>HYPERLINK("http://www.congressweb.com/nrln/bills/detail/id/21789","H.R.1776: IMPROVING ACCESS TO AFFORDABLE PRESCRIPTION DRUGS ACT OF 2017")</f>
        <v>0</v>
      </c>
      <c r="B89" s="10" t="s">
        <v>23</v>
      </c>
      <c r="C89" s="10" t="s">
        <v>20</v>
      </c>
      <c r="D89" s="10" t="s">
        <v>24</v>
      </c>
    </row>
    <row r="90" spans="1:4" ht="12.75">
      <c r="A90" s="10">
        <f>HYPERLINK("http://www.congressweb.com/nrln/bills/detail/id/21673","H.R.1578: Donald Payne Sr. Colorectal Cancer Detection Act of 2017")</f>
        <v>0</v>
      </c>
      <c r="B90" s="10" t="s">
        <v>23</v>
      </c>
      <c r="C90" s="10" t="s">
        <v>0</v>
      </c>
      <c r="D90" s="10" t="s">
        <v>24</v>
      </c>
    </row>
    <row r="91" spans="1:4" ht="12.75">
      <c r="A91" s="10">
        <f>HYPERLINK("http://www.congressweb.com/nrln/bills/detail/id/21621","H.R.1513: Social Security Must Averrt Identity Loss (MAIL) Act of 2017")</f>
        <v>0</v>
      </c>
      <c r="B91" s="10" t="s">
        <v>23</v>
      </c>
      <c r="C91" s="10" t="s">
        <v>0</v>
      </c>
      <c r="D91" s="10" t="s">
        <v>24</v>
      </c>
    </row>
    <row r="92" spans="1:4" ht="12.75">
      <c r="A92" s="10">
        <f>HYPERLINK("http://www.congressweb.com/nrln/bills/detail/id/21627","H.R.1480: Safe and Affordable Drugs from Canada Act of 2017")</f>
        <v>0</v>
      </c>
      <c r="B92" s="10" t="s">
        <v>23</v>
      </c>
      <c r="C92" s="10" t="s">
        <v>20</v>
      </c>
      <c r="D92" s="10" t="s">
        <v>24</v>
      </c>
    </row>
    <row r="93" spans="1:4" ht="12.75">
      <c r="A93" s="10">
        <f>HYPERLINK("http://www.congressweb.com/nrln/bills/detail/id/21633","H.R.1409: Cancer Drug Parity Act of 2017")</f>
        <v>0</v>
      </c>
      <c r="B93" s="10" t="s">
        <v>23</v>
      </c>
      <c r="C93" s="10" t="s">
        <v>0</v>
      </c>
      <c r="D93" s="7" t="s">
        <v>21</v>
      </c>
    </row>
    <row r="94" spans="1:4" ht="12.75">
      <c r="A94" s="10">
        <f>HYPERLINK("http://www.congressweb.com/nrln/bills/detail/id/21493","H.R.1361: To amend title XVIII of the Social Security Act to provide for the non-application of Medicare competitive acquisition rates to complex rehabilitative wheelchairs and accessories.")</f>
        <v>0</v>
      </c>
      <c r="B94" s="10" t="s">
        <v>43</v>
      </c>
      <c r="C94" s="10" t="s">
        <v>0</v>
      </c>
      <c r="D94" s="10" t="s">
        <v>24</v>
      </c>
    </row>
    <row r="95" spans="1:4" ht="12.75">
      <c r="A95" s="10">
        <f>HYPERLINK("http://www.congressweb.com/nrln/bills/detail/id/21494","H.R.1316: PRESCRIPTION DRUG PRICE TRANSPARENCY ACT OF 2017")</f>
        <v>0</v>
      </c>
      <c r="B95" s="10" t="s">
        <v>23</v>
      </c>
      <c r="C95" s="10" t="s">
        <v>20</v>
      </c>
      <c r="D95" s="7" t="s">
        <v>21</v>
      </c>
    </row>
    <row r="96" spans="1:4" ht="12.75">
      <c r="A96" s="10">
        <f>HYPERLINK("http://www.congressweb.com/nrln/bills/detail/id/21500","H.R.1298:  CT COLONOGRAPHY SCREENING FOR COLORECTAL CANCER ACT OF 2017")</f>
        <v>0</v>
      </c>
      <c r="B96" s="10" t="s">
        <v>23</v>
      </c>
      <c r="C96" s="10" t="s">
        <v>0</v>
      </c>
      <c r="D96" s="10" t="s">
        <v>24</v>
      </c>
    </row>
    <row r="97" spans="1:4" ht="12.75">
      <c r="A97" s="10">
        <f>HYPERLINK("http://www.congressweb.com/nrln/bills/detail/id/21503","H.R.1245: Affordable and Safe Prescription Drug Importation Act")</f>
        <v>0</v>
      </c>
      <c r="B97" s="10" t="s">
        <v>23</v>
      </c>
      <c r="C97" s="10" t="s">
        <v>20</v>
      </c>
      <c r="D97" s="10" t="s">
        <v>24</v>
      </c>
    </row>
    <row r="98" spans="1:4" ht="12.75">
      <c r="A98" s="10">
        <f>HYPERLINK("http://www.congressweb.com/nrln/bills/detail/id/21513","H.R.1173: Medicare Mental Health Access Act")</f>
        <v>0</v>
      </c>
      <c r="B98" s="10" t="s">
        <v>23</v>
      </c>
      <c r="C98" s="10" t="s">
        <v>0</v>
      </c>
      <c r="D98" s="10" t="s">
        <v>24</v>
      </c>
    </row>
    <row r="99" spans="1:4" ht="12.75">
      <c r="A99" s="10">
        <f>HYPERLINK("http://www.congressweb.com/nrln/bills/detail/id/21407","H.R.1171: ALS Disability Insurance Access Act of 2017")</f>
        <v>0</v>
      </c>
      <c r="B99" s="10" t="s">
        <v>23</v>
      </c>
      <c r="C99" s="10" t="s">
        <v>0</v>
      </c>
      <c r="D99" s="7" t="s">
        <v>21</v>
      </c>
    </row>
    <row r="100" spans="1:4" ht="12.75">
      <c r="A100" s="10">
        <f>HYPERLINK("http://www.congressweb.com/nrln/bills/detail/id/21663","H.R.1148: FAST Act of 2017")</f>
        <v>0</v>
      </c>
      <c r="B100" s="10" t="s">
        <v>23</v>
      </c>
      <c r="C100" s="10" t="s">
        <v>0</v>
      </c>
      <c r="D100" s="7" t="s">
        <v>21</v>
      </c>
    </row>
    <row r="101" spans="1:4" ht="12.75">
      <c r="A101" s="10">
        <f>HYPERLINK("http://www.congressweb.com/nrln/bills/detail/id/21372","H.R.1038: Improving Transparency and Accuracy in Medicare Part D Spending Act")</f>
        <v>0</v>
      </c>
      <c r="B101" s="10" t="s">
        <v>23</v>
      </c>
      <c r="C101" s="10" t="s">
        <v>0</v>
      </c>
      <c r="D101" s="7" t="s">
        <v>21</v>
      </c>
    </row>
    <row r="102" spans="1:4" ht="12.75">
      <c r="A102" s="10">
        <f>HYPERLINK("http://www.congressweb.com/nrln/bills/detail/id/21375","H.R.1017: Removing Barriers to Colorectal Cancer Screening Act of 2017")</f>
        <v>0</v>
      </c>
      <c r="B102" s="10" t="s">
        <v>23</v>
      </c>
      <c r="C102" s="10" t="s">
        <v>0</v>
      </c>
      <c r="D102" s="7" t="s">
        <v>21</v>
      </c>
    </row>
    <row r="103" spans="1:4" ht="12.75">
      <c r="A103" s="10">
        <f>HYPERLINK("http://www.congressweb.com/nrln/bills/detail/id/21378","H.R.934: Personal Drug Importation Fairness Act of 2017")</f>
        <v>0</v>
      </c>
      <c r="B103" s="10" t="s">
        <v>23</v>
      </c>
      <c r="C103" s="10" t="s">
        <v>20</v>
      </c>
      <c r="D103" s="10" t="s">
        <v>24</v>
      </c>
    </row>
    <row r="104" spans="1:4" ht="12.75">
      <c r="A104" s="10">
        <f>HYPERLINK("http://www.congressweb.com/nrln/bills/detail/id/21512","H.R.930: Lymphedema Treatment Act ")</f>
        <v>0</v>
      </c>
      <c r="B104" s="10" t="s">
        <v>23</v>
      </c>
      <c r="C104" s="10" t="s">
        <v>0</v>
      </c>
      <c r="D104" s="7" t="s">
        <v>21</v>
      </c>
    </row>
    <row r="105" spans="1:4" ht="12.75">
      <c r="A105" s="10">
        <f>HYPERLINK("http://www.congressweb.com/nrln/bills/detail/id/21770","H.R.878: Right to Try Act of 2017")</f>
        <v>0</v>
      </c>
      <c r="B105" s="10" t="s">
        <v>23</v>
      </c>
      <c r="C105" s="10" t="s">
        <v>0</v>
      </c>
      <c r="D105" s="7" t="s">
        <v>21</v>
      </c>
    </row>
    <row r="106" spans="1:4" ht="12.75">
      <c r="A106" s="10">
        <f>HYPERLINK("http://www.congressweb.com/nrln/bills/detail/id/24012","H.R.849: Protecting Seniors' Access to Medicare Act")</f>
        <v>0</v>
      </c>
      <c r="B106" s="10" t="s">
        <v>23</v>
      </c>
      <c r="C106" s="10" t="s">
        <v>0</v>
      </c>
      <c r="D106" s="7" t="s">
        <v>21</v>
      </c>
    </row>
    <row r="107" spans="1:4" ht="12.75">
      <c r="A107" s="10">
        <f>HYPERLINK("http://www.congressweb.com/nrln/bills/detail/id/21262","H.R.817: End Surprise Billing Act of 2017 .")</f>
        <v>0</v>
      </c>
      <c r="B107" s="10" t="s">
        <v>23</v>
      </c>
      <c r="C107" s="10" t="s">
        <v>0</v>
      </c>
      <c r="D107" s="10" t="s">
        <v>24</v>
      </c>
    </row>
    <row r="108" spans="1:4" ht="12.75">
      <c r="A108" s="10">
        <f>HYPERLINK("http://www.congressweb.com/nrln/bills/detail/id/21265","H.R.807: Medicare Access to Rehabilitation Services Act of 2017")</f>
        <v>0</v>
      </c>
      <c r="B108" s="10" t="s">
        <v>23</v>
      </c>
      <c r="C108" s="10" t="s">
        <v>0</v>
      </c>
      <c r="D108" s="7" t="s">
        <v>21</v>
      </c>
    </row>
    <row r="109" spans="1:4" ht="12.75">
      <c r="A109" s="10">
        <f>HYPERLINK("http://www.congressweb.com/nrln/bills/detail/id/21215","H.R.749:  Lower Drug Costs Through Competition Act")</f>
        <v>0</v>
      </c>
      <c r="B109" s="10" t="s">
        <v>23</v>
      </c>
      <c r="C109" s="10" t="s">
        <v>20</v>
      </c>
      <c r="D109" s="10" t="s">
        <v>24</v>
      </c>
    </row>
    <row r="110" spans="1:4" ht="12.75">
      <c r="A110" s="10">
        <f>HYPERLINK("http://www.congressweb.com/nrln/bills/detail/id/21223","H.R.624: Social Security Fraud Prevention Act of 2017")</f>
        <v>0</v>
      </c>
      <c r="B110" s="10" t="s">
        <v>23</v>
      </c>
      <c r="C110" s="10" t="s">
        <v>57</v>
      </c>
      <c r="D110" s="10" t="s">
        <v>24</v>
      </c>
    </row>
    <row r="111" spans="1:4" ht="12.75">
      <c r="A111" s="10">
        <f>HYPERLINK("http://www.congressweb.com/nrln/bills/detail/id/21147","H.R.592: Pharmacy and Medically Underserved Areas Enhancement Act")</f>
        <v>0</v>
      </c>
      <c r="B111" s="10" t="s">
        <v>23</v>
      </c>
      <c r="C111" s="10" t="s">
        <v>0</v>
      </c>
      <c r="D111" s="7" t="s">
        <v>21</v>
      </c>
    </row>
    <row r="112" spans="1:4" ht="12.75">
      <c r="A112" s="10">
        <f>HYPERLINK("http://www.congressweb.com/nrln/bills/detail/id/21399","H.R.394: Restoring Access to Medication Act of 2017 ")</f>
        <v>0</v>
      </c>
      <c r="B112" s="10" t="s">
        <v>23</v>
      </c>
      <c r="C112" s="10" t="s">
        <v>0</v>
      </c>
      <c r="D112" s="10" t="s">
        <v>24</v>
      </c>
    </row>
    <row r="113" spans="1:4" ht="12.75">
      <c r="A113" s="10">
        <f>HYPERLINK("http://www.congressweb.com/nrln/bills/detail/id/21024","H.R.355: Protecting American Families' Retirement Advice Act of 2017")</f>
        <v>0</v>
      </c>
      <c r="B113" s="10" t="s">
        <v>19</v>
      </c>
      <c r="C113" s="10" t="s">
        <v>0</v>
      </c>
      <c r="D113" s="7" t="s">
        <v>21</v>
      </c>
    </row>
    <row r="114" spans="1:4" ht="12.75">
      <c r="A114" s="10">
        <f>HYPERLINK("http://www.congressweb.com/nrln/bills/detail/id/21031","H.R.242: Medicare Prescription Drug Price Negotiation Act of 2017")</f>
        <v>0</v>
      </c>
      <c r="B114" s="10" t="s">
        <v>23</v>
      </c>
      <c r="C114" s="10" t="s">
        <v>20</v>
      </c>
      <c r="D114" s="10" t="s">
        <v>24</v>
      </c>
    </row>
    <row r="115" spans="1:4" ht="12.75">
      <c r="A115" s="10">
        <f>HYPERLINK("http://www.congressweb.com/nrln/bills/detail/id/21174","H.R.138: Protecting Employees and Retirees in Business Bankruptcies Act of 2017")</f>
        <v>0</v>
      </c>
      <c r="B115" s="10" t="s">
        <v>23</v>
      </c>
      <c r="C115" s="10" t="s">
        <v>0</v>
      </c>
      <c r="D115" s="10" t="s">
        <v>24</v>
      </c>
    </row>
    <row r="116" spans="1:4" ht="12.75">
      <c r="A116" s="9" t="s">
        <v>131</v>
      </c>
      <c r="B116" s="9" t="s">
        <v>65</v>
      </c>
      <c r="C116" s="9" t="s">
        <v>0</v>
      </c>
      <c r="D116" s="9" t="s">
        <v>5</v>
      </c>
    </row>
  </sheetData>
  <mergeCells count="10">
    <mergeCell ref="B2:J2"/>
    <mergeCell ref="A3:L3"/>
    <mergeCell ref="A4:L4"/>
    <mergeCell ref="A5:L5"/>
    <mergeCell ref="A6:L6"/>
    <mergeCell ref="A7:L7"/>
    <mergeCell ref="A8:L8"/>
    <mergeCell ref="A9:L9"/>
    <mergeCell ref="B10:C10"/>
    <mergeCell ref="B54:C54"/>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