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<sst xmlns="http://schemas.openxmlformats.org/spreadsheetml/2006/main" count="772" uniqueCount="138">
  <si>
    <t/>
  </si>
  <si>
    <t>NRLN Report  - SC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</si>
  <si>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</si>
  <si>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</si>
  <si>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</si>
  <si>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</si>
  <si>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</si>
  <si>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</si>
  <si>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</si>
  <si>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</si>
  <si>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</si>
  <si>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</si>
  <si>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</si>
  <si>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</si>
  <si>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</si>
  <si>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</si>
  <si>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SC Sen. Graham</t>
  </si>
  <si>
    <t>SC Sen. Scott</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</si>
  <si>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</si>
  <si>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</si>
  <si>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</si>
  <si>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</si>
  <si>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</si>
  <si>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</si>
  <si>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</si>
  <si>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</si>
  <si>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</si>
  <si>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</si>
  <si>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</si>
  <si>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</si>
  <si>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</si>
  <si>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</si>
  <si>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</si>
  <si>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</si>
  <si>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</si>
  <si>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</si>
  <si>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</si>
  <si>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</si>
  <si>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</si>
  <si>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</si>
  <si>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</si>
  <si>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</si>
  <si>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</si>
  <si>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</si>
  <si>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</si>
  <si>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</si>
  <si>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</si>
  <si>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</si>
  <si>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</si>
  <si>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</si>
  <si>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</si>
  <si>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</si>
  <si>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</si>
  <si>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</si>
  <si>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</si>
  <si>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</si>
  <si>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</si>
  <si>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</si>
  <si>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</si>
  <si>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</si>
  <si>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</si>
  <si>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</si>
  <si>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</si>
  <si>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</si>
  <si>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</si>
  <si>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</si>
  <si>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</si>
  <si>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</si>
  <si>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Nay</t>
  </si>
  <si>
    <t>House Bills for the 115th Congress (2017 - 2018) -- Supported by the NRLN (Jan 2019)</t>
  </si>
  <si>
    <t>SC 01 Rep. Sanford</t>
  </si>
  <si>
    <t>SC 02 Rep. Wilson</t>
  </si>
  <si>
    <t>SC 03 Rep. Duncan</t>
  </si>
  <si>
    <t>SC 04 Rep. Gowdy</t>
  </si>
  <si>
    <t>SC 05 Rep. Norman</t>
  </si>
  <si>
    <t>SC 06 Rep. Clyburn</t>
  </si>
  <si>
    <t>SC 07 Rep. Rice</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</si>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</sst>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10" t="s">
        <v>24</v>
      </c>
      <c r="E15" s="10" t="s">
        <v>24</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10" t="s">
        <v>24</v>
      </c>
    </row>
    <row r="19" spans="1:5" ht="12.75">
      <c r="A19" s="10">
        <f>HYPERLINK("http://www.congressweb.com/nrln/bills/detail/id/23575","S.1738: Medicare Home Infusion Therapy Access Act of 2017")</f>
        <v>0</v>
      </c>
      <c r="B19" s="10" t="s">
        <v>23</v>
      </c>
      <c r="C19" s="10" t="s">
        <v>0</v>
      </c>
      <c r="D19" s="10" t="s">
        <v>24</v>
      </c>
      <c r="E19" s="10" t="s">
        <v>24</v>
      </c>
    </row>
    <row r="20" spans="1:5" ht="12.75">
      <c r="A20" s="10">
        <f>HYPERLINK("http://www.congressweb.com/nrln/bills/detail/id/23579","S.1688: Empowering Medicare Seniors to Negotiate Drug Prices Act of 2017")</f>
        <v>0</v>
      </c>
      <c r="B20" s="10" t="s">
        <v>23</v>
      </c>
      <c r="C20" s="10" t="s">
        <v>20</v>
      </c>
      <c r="D20" s="10" t="s">
        <v>24</v>
      </c>
      <c r="E20" s="10" t="s">
        <v>24</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10" t="s">
        <v>24</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7" t="s">
        <v>21</v>
      </c>
      <c r="E26" s="10" t="s">
        <v>24</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10" t="s">
        <v>24</v>
      </c>
      <c r="E29" s="10" t="s">
        <v>24</v>
      </c>
    </row>
    <row r="30" spans="1:5" ht="12.75">
      <c r="A30" s="10">
        <f>HYPERLINK("http://www.congressweb.com/nrln/bills/detail/id/21495","S.497: Lymphedema Treatment Act")</f>
        <v>0</v>
      </c>
      <c r="B30" s="10" t="s">
        <v>23</v>
      </c>
      <c r="C30" s="10" t="s">
        <v>0</v>
      </c>
      <c r="D30" s="10" t="s">
        <v>24</v>
      </c>
      <c r="E30" s="10" t="s">
        <v>24</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10" t="s">
        <v>24</v>
      </c>
      <c r="E32" s="10" t="s">
        <v>24</v>
      </c>
    </row>
    <row r="33" spans="1:5" ht="12.75">
      <c r="A33" s="10">
        <f>HYPERLINK("http://www.congressweb.com/nrln/bills/detail/id/21502","S.469: Affordable and Safe Prescription Drug Importation Act")</f>
        <v>0</v>
      </c>
      <c r="B33" s="10" t="s">
        <v>23</v>
      </c>
      <c r="C33" s="10" t="s">
        <v>20</v>
      </c>
      <c r="D33" s="10" t="s">
        <v>24</v>
      </c>
      <c r="E33" s="10" t="s">
        <v>24</v>
      </c>
    </row>
    <row r="34" spans="1:5" ht="12.75">
      <c r="A34" s="10">
        <f>HYPERLINK("http://www.congressweb.com/nrln/bills/detail/id/21509","S.448: Medicare Mental Health Access Act")</f>
        <v>0</v>
      </c>
      <c r="B34" s="10" t="s">
        <v>23</v>
      </c>
      <c r="C34" s="10" t="s">
        <v>0</v>
      </c>
      <c r="D34" s="10" t="s">
        <v>24</v>
      </c>
      <c r="E34" s="10" t="s">
        <v>24</v>
      </c>
    </row>
    <row r="35" spans="1:5" ht="12.75">
      <c r="A35" s="10">
        <f>HYPERLINK("http://www.congressweb.com/nrln/bills/detail/id/21510","S.445: Home Health Care Planning Improvement Act of 2017")</f>
        <v>0</v>
      </c>
      <c r="B35" s="10" t="s">
        <v>23</v>
      </c>
      <c r="C35" s="10" t="s">
        <v>0</v>
      </c>
      <c r="D35" s="10" t="s">
        <v>24</v>
      </c>
      <c r="E35" s="10" t="s">
        <v>24</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10" t="s">
        <v>24</v>
      </c>
      <c r="E37" s="10" t="s">
        <v>24</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7" t="s">
        <v>21</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7" t="s">
        <v>21</v>
      </c>
    </row>
    <row r="44" spans="1:5" ht="12.75">
      <c r="A44" s="10">
        <f>HYPERLINK("http://www.congressweb.com/nrln/bills/detail/id/21269","S.204: Trickett Wendler Right to Try Act of 2017")</f>
        <v>0</v>
      </c>
      <c r="B44" s="10" t="s">
        <v>23</v>
      </c>
      <c r="C44" s="10" t="s">
        <v>57</v>
      </c>
      <c r="D44" s="7" t="s">
        <v>21</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10" t="s">
        <v>24</v>
      </c>
      <c r="E46" s="7" t="s">
        <v>21</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10" t="s">
        <v>24</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11" t="s">
        <v>68</v>
      </c>
      <c r="E52" s="11" t="s">
        <v>68</v>
      </c>
    </row>
    <row r="53" ht="12.75"/>
    <row r="54" spans="1:10" ht="30" customHeight="1">
      <c r="A54" s="6" t="s">
        <v>11</v>
      </c>
      <c r="B54" s="6" t="s">
        <v>12</v>
      </c>
      <c r="C54" s="6" t="s">
        <v>0</v>
      </c>
      <c r="D54" s="6" t="s">
        <v>5</v>
      </c>
      <c r="E54" s="6" t="s">
        <v>5</v>
      </c>
      <c r="F54" s="6" t="s">
        <v>5</v>
      </c>
      <c r="G54" s="6" t="s">
        <v>5</v>
      </c>
      <c r="H54" s="6" t="s">
        <v>5</v>
      </c>
      <c r="I54" s="6" t="s">
        <v>5</v>
      </c>
      <c r="J54" s="6" t="s">
        <v>5</v>
      </c>
    </row>
    <row r="55" spans="1:10" ht="12.75">
      <c r="A55" s="9" t="s">
        <v>69</v>
      </c>
      <c r="B55" s="9" t="s">
        <v>14</v>
      </c>
      <c r="C55" s="9" t="s">
        <v>15</v>
      </c>
      <c r="D55" s="9" t="s">
        <v>70</v>
      </c>
      <c r="E55" s="9" t="s">
        <v>71</v>
      </c>
      <c r="F55" s="9" t="s">
        <v>72</v>
      </c>
      <c r="G55" s="9" t="s">
        <v>73</v>
      </c>
      <c r="H55" s="9" t="s">
        <v>74</v>
      </c>
      <c r="I55" s="9" t="s">
        <v>75</v>
      </c>
      <c r="J55" s="9" t="s">
        <v>76</v>
      </c>
    </row>
    <row r="56" spans="1:10" ht="12.75">
      <c r="A56" s="10">
        <f>HYPERLINK("http://www.congressweb.com/nrln/bills/detail/id/25337","H.R.6813: Homecare For Seniors Act")</f>
        <v>0</v>
      </c>
      <c r="B56" s="10" t="s">
        <v>23</v>
      </c>
      <c r="C56" s="10" t="s">
        <v>0</v>
      </c>
      <c r="D56" s="10" t="s">
        <v>24</v>
      </c>
      <c r="E56" s="10" t="s">
        <v>24</v>
      </c>
      <c r="F56" s="10" t="s">
        <v>24</v>
      </c>
      <c r="G56" s="10" t="s">
        <v>24</v>
      </c>
      <c r="H56" s="10" t="s">
        <v>24</v>
      </c>
      <c r="I56" s="10" t="s">
        <v>24</v>
      </c>
      <c r="J56" s="10" t="s">
        <v>24</v>
      </c>
    </row>
    <row r="57" spans="1:10" ht="12.75">
      <c r="A57" s="10">
        <f>HYPERLINK("http://www.congressweb.com/nrln/bills/detail/id/25301","H.R.6690: Fighting Fraud to Protect Care for Seniors Act of 2018")</f>
        <v>0</v>
      </c>
      <c r="B57" s="10" t="s">
        <v>23</v>
      </c>
      <c r="C57" s="10" t="s">
        <v>0</v>
      </c>
      <c r="D57" s="10" t="s">
        <v>24</v>
      </c>
      <c r="E57" s="10" t="s">
        <v>24</v>
      </c>
      <c r="F57" s="10" t="s">
        <v>24</v>
      </c>
      <c r="G57" s="10" t="s">
        <v>24</v>
      </c>
      <c r="H57" s="10" t="s">
        <v>24</v>
      </c>
      <c r="I57" s="10" t="s">
        <v>24</v>
      </c>
      <c r="J57" s="10" t="s">
        <v>24</v>
      </c>
    </row>
    <row r="58" spans="1:10" ht="12.75">
      <c r="A58" s="10">
        <f>HYPERLINK("http://www.congressweb.com/nrln/bills/detail/id/25307","H.R.6561: Comprehensive Care for Seniors Act of 2018")</f>
        <v>0</v>
      </c>
      <c r="B58" s="10" t="s">
        <v>23</v>
      </c>
      <c r="C58" s="10" t="s">
        <v>0</v>
      </c>
      <c r="D58" s="10" t="s">
        <v>24</v>
      </c>
      <c r="E58" s="10" t="s">
        <v>24</v>
      </c>
      <c r="F58" s="10" t="s">
        <v>24</v>
      </c>
      <c r="G58" s="10" t="s">
        <v>24</v>
      </c>
      <c r="H58" s="10" t="s">
        <v>24</v>
      </c>
      <c r="I58" s="10" t="s">
        <v>24</v>
      </c>
      <c r="J58" s="10" t="s">
        <v>24</v>
      </c>
    </row>
    <row r="59" spans="1:10" ht="12.75">
      <c r="A59" s="10">
        <f>HYPERLINK("http://www.congressweb.com/nrln/bills/detail/id/24926","H.R.5997: Ensuring Patient Access To Critical Breakthrough Products Act")</f>
        <v>0</v>
      </c>
      <c r="B59" s="10" t="s">
        <v>23</v>
      </c>
      <c r="C59" s="10" t="s">
        <v>0</v>
      </c>
      <c r="D59" s="10" t="s">
        <v>24</v>
      </c>
      <c r="E59" s="10" t="s">
        <v>24</v>
      </c>
      <c r="F59" s="10" t="s">
        <v>24</v>
      </c>
      <c r="G59" s="10" t="s">
        <v>24</v>
      </c>
      <c r="H59" s="10" t="s">
        <v>24</v>
      </c>
      <c r="I59" s="10" t="s">
        <v>24</v>
      </c>
      <c r="J59" s="10" t="s">
        <v>24</v>
      </c>
    </row>
    <row r="60" spans="1:10" ht="12.75">
      <c r="A60" s="10">
        <f>HYPERLINK("http://www.congressweb.com/nrln/bills/detail/id/24492","H.R.5160: Cancer Care Planning and Communications Act of 2018")</f>
        <v>0</v>
      </c>
      <c r="B60" s="10" t="s">
        <v>23</v>
      </c>
      <c r="C60" s="10" t="s">
        <v>0</v>
      </c>
      <c r="D60" s="10" t="s">
        <v>24</v>
      </c>
      <c r="E60" s="10" t="s">
        <v>24</v>
      </c>
      <c r="F60" s="10" t="s">
        <v>24</v>
      </c>
      <c r="G60" s="10" t="s">
        <v>24</v>
      </c>
      <c r="H60" s="10" t="s">
        <v>24</v>
      </c>
      <c r="I60" s="10" t="s">
        <v>24</v>
      </c>
      <c r="J60" s="10" t="s">
        <v>24</v>
      </c>
    </row>
    <row r="61" spans="1:10" ht="12.75">
      <c r="A61" s="10">
        <f>HYPERLINK("http://www.congressweb.com/nrln/bills/detail/id/24497","H.R.5150: Protecting Medicare from Excessive Price Increases Act of 2018")</f>
        <v>0</v>
      </c>
      <c r="B61" s="10" t="s">
        <v>23</v>
      </c>
      <c r="C61" s="10" t="s">
        <v>0</v>
      </c>
      <c r="D61" s="10" t="s">
        <v>24</v>
      </c>
      <c r="E61" s="10" t="s">
        <v>24</v>
      </c>
      <c r="F61" s="10" t="s">
        <v>24</v>
      </c>
      <c r="G61" s="10" t="s">
        <v>24</v>
      </c>
      <c r="H61" s="10" t="s">
        <v>24</v>
      </c>
      <c r="I61" s="10" t="s">
        <v>24</v>
      </c>
      <c r="J61" s="10" t="s">
        <v>24</v>
      </c>
    </row>
    <row r="62" spans="1:10" ht="12.75">
      <c r="A62" s="10">
        <f>HYPERLINK("http://www.congressweb.com/nrln/bills/detail/id/24256","H.R.4841: Standardizing Electronic Prior Authorization For Save Prescription Act of 2018")</f>
        <v>0</v>
      </c>
      <c r="B62" s="10" t="s">
        <v>23</v>
      </c>
      <c r="C62" s="10" t="s">
        <v>0</v>
      </c>
      <c r="D62" s="10" t="s">
        <v>24</v>
      </c>
      <c r="E62" s="10" t="s">
        <v>24</v>
      </c>
      <c r="F62" s="10" t="s">
        <v>24</v>
      </c>
      <c r="G62" s="10" t="s">
        <v>24</v>
      </c>
      <c r="H62" s="10" t="s">
        <v>24</v>
      </c>
      <c r="I62" s="10" t="s">
        <v>24</v>
      </c>
      <c r="J62" s="10" t="s">
        <v>24</v>
      </c>
    </row>
    <row r="63" spans="1:10"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10" t="s">
        <v>24</v>
      </c>
      <c r="E63" s="10" t="s">
        <v>24</v>
      </c>
      <c r="F63" s="10" t="s">
        <v>24</v>
      </c>
      <c r="G63" s="10" t="s">
        <v>24</v>
      </c>
      <c r="H63" s="10" t="s">
        <v>24</v>
      </c>
      <c r="I63" s="10" t="s">
        <v>24</v>
      </c>
      <c r="J63" s="10" t="s">
        <v>24</v>
      </c>
    </row>
    <row r="64" spans="1:10" ht="12.75">
      <c r="A64" s="10">
        <f>HYPERLINK("http://www.congressweb.com/nrln/bills/detail/id/24024","H.R.4256:  BOLD Infrastructure for Alzheimer's Act")</f>
        <v>0</v>
      </c>
      <c r="B64" s="10" t="s">
        <v>23</v>
      </c>
      <c r="C64" s="10" t="s">
        <v>0</v>
      </c>
      <c r="D64" s="10" t="s">
        <v>24</v>
      </c>
      <c r="E64" s="7" t="s">
        <v>21</v>
      </c>
      <c r="F64" s="7" t="s">
        <v>21</v>
      </c>
      <c r="G64" s="10" t="s">
        <v>24</v>
      </c>
      <c r="H64" s="10" t="s">
        <v>24</v>
      </c>
      <c r="I64" s="10" t="s">
        <v>24</v>
      </c>
      <c r="J64" s="7" t="s">
        <v>21</v>
      </c>
    </row>
    <row r="65" spans="1:10" ht="12.75">
      <c r="A65" s="10">
        <f>HYPERLINK("http://www.congressweb.com/nrln/bills/detail/id/24027","H.R.4229: Protecting HOME Access Act of 2017")</f>
        <v>0</v>
      </c>
      <c r="B65" s="10" t="s">
        <v>23</v>
      </c>
      <c r="C65" s="10" t="s">
        <v>0</v>
      </c>
      <c r="D65" s="10" t="s">
        <v>24</v>
      </c>
      <c r="E65" s="7" t="s">
        <v>21</v>
      </c>
      <c r="F65" s="10" t="s">
        <v>24</v>
      </c>
      <c r="G65" s="10" t="s">
        <v>24</v>
      </c>
      <c r="H65" s="7" t="s">
        <v>21</v>
      </c>
      <c r="I65" s="10" t="s">
        <v>24</v>
      </c>
      <c r="J65" s="10" t="s">
        <v>24</v>
      </c>
    </row>
    <row r="66" spans="1:10" ht="12.75">
      <c r="A66" s="10">
        <f>HYPERLINK("http://www.congressweb.com/nrln/bills/detail/id/23983","H.R.4143: Dialysis PATIENTS Demonstration Act of 2017 ")</f>
        <v>0</v>
      </c>
      <c r="B66" s="10" t="s">
        <v>23</v>
      </c>
      <c r="C66" s="10" t="s">
        <v>0</v>
      </c>
      <c r="D66" s="10" t="s">
        <v>24</v>
      </c>
      <c r="E66" s="7" t="s">
        <v>21</v>
      </c>
      <c r="F66" s="10" t="s">
        <v>24</v>
      </c>
      <c r="G66" s="10" t="s">
        <v>24</v>
      </c>
      <c r="H66" s="10" t="s">
        <v>24</v>
      </c>
      <c r="I66" s="10" t="s">
        <v>24</v>
      </c>
      <c r="J66" s="10" t="s">
        <v>24</v>
      </c>
    </row>
    <row r="67" spans="1:10" ht="12.75">
      <c r="A67" s="10">
        <f>HYPERLINK("http://www.congressweb.com/nrln/bills/detail/id/23985","H.R.4138: MEDICARE DRUG PRICE NEGOTIATION ACT OF 2017")</f>
        <v>0</v>
      </c>
      <c r="B67" s="10" t="s">
        <v>23</v>
      </c>
      <c r="C67" s="10" t="s">
        <v>20</v>
      </c>
      <c r="D67" s="10" t="s">
        <v>24</v>
      </c>
      <c r="E67" s="10" t="s">
        <v>24</v>
      </c>
      <c r="F67" s="10" t="s">
        <v>24</v>
      </c>
      <c r="G67" s="10" t="s">
        <v>24</v>
      </c>
      <c r="H67" s="10" t="s">
        <v>24</v>
      </c>
      <c r="I67" s="10" t="s">
        <v>24</v>
      </c>
      <c r="J67" s="10" t="s">
        <v>24</v>
      </c>
    </row>
    <row r="68" spans="1:10" ht="12.75">
      <c r="A68" s="10">
        <f>HYPERLINK("http://www.congressweb.com/nrln/bills/detail/id/23986","H.R.4117: COMPETITIVE DRUGS ACT OF 2017")</f>
        <v>0</v>
      </c>
      <c r="B68" s="10" t="s">
        <v>23</v>
      </c>
      <c r="C68" s="10" t="s">
        <v>20</v>
      </c>
      <c r="D68" s="10" t="s">
        <v>24</v>
      </c>
      <c r="E68" s="10" t="s">
        <v>24</v>
      </c>
      <c r="F68" s="10" t="s">
        <v>24</v>
      </c>
      <c r="G68" s="10" t="s">
        <v>24</v>
      </c>
      <c r="H68" s="10" t="s">
        <v>24</v>
      </c>
      <c r="I68" s="10" t="s">
        <v>24</v>
      </c>
      <c r="J68" s="10" t="s">
        <v>24</v>
      </c>
    </row>
    <row r="69" spans="1:10" ht="12.75">
      <c r="A69" s="10">
        <f>HYPERLINK("http://www.congressweb.com/nrln/bills/detail/id/23991","H.R.4116: TRANSPARENT DRUG PRICING ACT OF 2017")</f>
        <v>0</v>
      </c>
      <c r="B69" s="10" t="s">
        <v>23</v>
      </c>
      <c r="C69" s="10" t="s">
        <v>20</v>
      </c>
      <c r="D69" s="10" t="s">
        <v>24</v>
      </c>
      <c r="E69" s="10" t="s">
        <v>24</v>
      </c>
      <c r="F69" s="10" t="s">
        <v>24</v>
      </c>
      <c r="G69" s="10" t="s">
        <v>24</v>
      </c>
      <c r="H69" s="10" t="s">
        <v>24</v>
      </c>
      <c r="I69" s="10" t="s">
        <v>24</v>
      </c>
      <c r="J69" s="10" t="s">
        <v>24</v>
      </c>
    </row>
    <row r="70" spans="1:10" ht="12.75">
      <c r="A70" s="10">
        <f>HYPERLINK("http://www.congressweb.com/nrln/bills/detail/id/23993","H.R.3982: Social Security Tax Fairness Act")</f>
        <v>0</v>
      </c>
      <c r="B70" s="10" t="s">
        <v>23</v>
      </c>
      <c r="C70" s="10" t="s">
        <v>0</v>
      </c>
      <c r="D70" s="10" t="s">
        <v>24</v>
      </c>
      <c r="E70" s="10" t="s">
        <v>24</v>
      </c>
      <c r="F70" s="10" t="s">
        <v>24</v>
      </c>
      <c r="G70" s="10" t="s">
        <v>24</v>
      </c>
      <c r="H70" s="10" t="s">
        <v>24</v>
      </c>
      <c r="I70" s="10" t="s">
        <v>24</v>
      </c>
      <c r="J70" s="10" t="s">
        <v>24</v>
      </c>
    </row>
    <row r="71" spans="1:10" ht="12.75">
      <c r="A71" s="10">
        <f>HYPERLINK("http://www.congressweb.com/nrln/bills/detail/id/23884","H.R.3857: Protecting Advice for Small Saver Act of 2017")</f>
        <v>0</v>
      </c>
      <c r="B71" s="10" t="s">
        <v>19</v>
      </c>
      <c r="C71" s="10" t="s">
        <v>0</v>
      </c>
      <c r="D71" s="7" t="s">
        <v>21</v>
      </c>
      <c r="E71" s="7" t="s">
        <v>21</v>
      </c>
      <c r="F71" s="7" t="s">
        <v>21</v>
      </c>
      <c r="G71" s="7" t="s">
        <v>21</v>
      </c>
      <c r="H71" s="7" t="s">
        <v>21</v>
      </c>
      <c r="I71" s="7" t="s">
        <v>21</v>
      </c>
      <c r="J71" s="7" t="s">
        <v>21</v>
      </c>
    </row>
    <row r="72" spans="1:10" ht="12.75">
      <c r="A72" s="10">
        <f>HYPERLINK("http://www.congressweb.com/nrln/bills/detail/id/24080","H.R.3758: Creating High-Quality Results and Outcomes Necessary to Improve Chronic (CHRONIC) Act of 2017")</f>
        <v>0</v>
      </c>
      <c r="B72" s="10" t="s">
        <v>23</v>
      </c>
      <c r="C72" s="10" t="s">
        <v>0</v>
      </c>
      <c r="D72" s="10" t="s">
        <v>24</v>
      </c>
      <c r="E72" s="10" t="s">
        <v>24</v>
      </c>
      <c r="F72" s="10" t="s">
        <v>24</v>
      </c>
      <c r="G72" s="10" t="s">
        <v>24</v>
      </c>
      <c r="H72" s="10" t="s">
        <v>24</v>
      </c>
      <c r="I72" s="10" t="s">
        <v>24</v>
      </c>
      <c r="J72" s="10" t="s">
        <v>24</v>
      </c>
    </row>
    <row r="73" spans="1:10"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c r="F73" s="10" t="s">
        <v>24</v>
      </c>
      <c r="G73" s="10" t="s">
        <v>24</v>
      </c>
      <c r="H73" s="10" t="s">
        <v>24</v>
      </c>
      <c r="I73" s="10" t="s">
        <v>24</v>
      </c>
      <c r="J73" s="10" t="s">
        <v>24</v>
      </c>
    </row>
    <row r="74" spans="1:10" ht="12.75">
      <c r="A74" s="10">
        <f>HYPERLINK("http://www.congressweb.com/nrln/bills/detail/id/23580","H.R.3635: Local Coverage Determination Clarification Act of 2017")</f>
        <v>0</v>
      </c>
      <c r="B74" s="10" t="s">
        <v>23</v>
      </c>
      <c r="C74" s="10" t="s">
        <v>0</v>
      </c>
      <c r="D74" s="10" t="s">
        <v>24</v>
      </c>
      <c r="E74" s="10" t="s">
        <v>24</v>
      </c>
      <c r="F74" s="10" t="s">
        <v>24</v>
      </c>
      <c r="G74" s="10" t="s">
        <v>24</v>
      </c>
      <c r="H74" s="10" t="s">
        <v>24</v>
      </c>
      <c r="I74" s="10" t="s">
        <v>24</v>
      </c>
      <c r="J74" s="10" t="s">
        <v>24</v>
      </c>
    </row>
    <row r="75" spans="1:10" ht="12.75">
      <c r="A75" s="10">
        <f>HYPERLINK("http://www.congressweb.com/nrln/bills/detail/id/23582","H.R.3178: Medicare Part B Improvement Act of 2017")</f>
        <v>0</v>
      </c>
      <c r="B75" s="10" t="s">
        <v>23</v>
      </c>
      <c r="C75" s="10" t="s">
        <v>0</v>
      </c>
      <c r="D75" s="10" t="s">
        <v>24</v>
      </c>
      <c r="E75" s="10" t="s">
        <v>24</v>
      </c>
      <c r="F75" s="10" t="s">
        <v>24</v>
      </c>
      <c r="G75" s="10" t="s">
        <v>24</v>
      </c>
      <c r="H75" s="10" t="s">
        <v>24</v>
      </c>
      <c r="I75" s="10" t="s">
        <v>24</v>
      </c>
      <c r="J75" s="10" t="s">
        <v>24</v>
      </c>
    </row>
    <row r="76" spans="1:10" ht="12.75">
      <c r="A76" s="10">
        <f>HYPERLINK("http://www.congressweb.com/nrln/bills/detail/id/23375","H.R.3163: Medicare Part B Home Infusion Services Temporary Transitional Payment Act")</f>
        <v>0</v>
      </c>
      <c r="B76" s="10" t="s">
        <v>23</v>
      </c>
      <c r="C76" s="10" t="s">
        <v>0</v>
      </c>
      <c r="D76" s="10" t="s">
        <v>24</v>
      </c>
      <c r="E76" s="10" t="s">
        <v>24</v>
      </c>
      <c r="F76" s="10" t="s">
        <v>24</v>
      </c>
      <c r="G76" s="10" t="s">
        <v>24</v>
      </c>
      <c r="H76" s="10" t="s">
        <v>24</v>
      </c>
      <c r="I76" s="10" t="s">
        <v>24</v>
      </c>
      <c r="J76" s="10" t="s">
        <v>24</v>
      </c>
    </row>
    <row r="77" spans="1:10" ht="12.75">
      <c r="A77" s="10">
        <f>HYPERLINK("http://www.congressweb.com/nrln/bills/detail/id/23284","H.R.3032: Mental Health Access Improvement Act of 2017")</f>
        <v>0</v>
      </c>
      <c r="B77" s="10" t="s">
        <v>23</v>
      </c>
      <c r="C77" s="10" t="s">
        <v>0</v>
      </c>
      <c r="D77" s="10" t="s">
        <v>24</v>
      </c>
      <c r="E77" s="10" t="s">
        <v>24</v>
      </c>
      <c r="F77" s="10" t="s">
        <v>24</v>
      </c>
      <c r="G77" s="10" t="s">
        <v>24</v>
      </c>
      <c r="H77" s="10" t="s">
        <v>24</v>
      </c>
      <c r="I77" s="10" t="s">
        <v>24</v>
      </c>
      <c r="J77" s="10" t="s">
        <v>24</v>
      </c>
    </row>
    <row r="78" spans="1:10" ht="12.75">
      <c r="A78" s="10">
        <f>HYPERLINK("http://www.congressweb.com/nrln/bills/detail/id/23287","H.R.2974: Stop Price Gouging Act")</f>
        <v>0</v>
      </c>
      <c r="B78" s="10" t="s">
        <v>23</v>
      </c>
      <c r="C78" s="10" t="s">
        <v>0</v>
      </c>
      <c r="D78" s="10" t="s">
        <v>24</v>
      </c>
      <c r="E78" s="10" t="s">
        <v>24</v>
      </c>
      <c r="F78" s="10" t="s">
        <v>24</v>
      </c>
      <c r="G78" s="10" t="s">
        <v>24</v>
      </c>
      <c r="H78" s="10" t="s">
        <v>24</v>
      </c>
      <c r="I78" s="10" t="s">
        <v>24</v>
      </c>
      <c r="J78" s="10" t="s">
        <v>24</v>
      </c>
    </row>
    <row r="79" spans="1:10" ht="12.75">
      <c r="A79" s="10">
        <f>HYPERLINK("http://www.congressweb.com/nrln/bills/detail/id/23195","H.R.2823: Affordable Retirement Advice for Savers of 2017")</f>
        <v>0</v>
      </c>
      <c r="B79" s="10" t="s">
        <v>19</v>
      </c>
      <c r="C79" s="10" t="s">
        <v>0</v>
      </c>
      <c r="D79" s="7" t="s">
        <v>21</v>
      </c>
      <c r="E79" s="10" t="s">
        <v>24</v>
      </c>
      <c r="F79" s="7" t="s">
        <v>21</v>
      </c>
      <c r="G79" s="7" t="s">
        <v>21</v>
      </c>
      <c r="H79" s="7" t="s">
        <v>21</v>
      </c>
      <c r="I79" s="7" t="s">
        <v>21</v>
      </c>
      <c r="J79" s="7" t="s">
        <v>21</v>
      </c>
    </row>
    <row r="80" spans="1:10" ht="12.75">
      <c r="A80" s="10">
        <f>HYPERLINK("http://www.congressweb.com/nrln/bills/detail/id/23133","H.R.2589: Huntington's Disease Parity Act of 2017")</f>
        <v>0</v>
      </c>
      <c r="B80" s="10" t="s">
        <v>23</v>
      </c>
      <c r="C80" s="10" t="s">
        <v>0</v>
      </c>
      <c r="D80" s="10" t="s">
        <v>24</v>
      </c>
      <c r="E80" s="7" t="s">
        <v>21</v>
      </c>
      <c r="F80" s="10" t="s">
        <v>24</v>
      </c>
      <c r="G80" s="10" t="s">
        <v>24</v>
      </c>
      <c r="H80" s="7" t="s">
        <v>21</v>
      </c>
      <c r="I80" s="10" t="s">
        <v>24</v>
      </c>
      <c r="J80" s="10" t="s">
        <v>24</v>
      </c>
    </row>
    <row r="81" spans="1:10" ht="12.75">
      <c r="A81" s="10">
        <f>HYPERLINK("http://www.congressweb.com/nrln/bills/detail/id/23138","H.R.2578: Employee Benefits Act of 2017")</f>
        <v>0</v>
      </c>
      <c r="B81" s="10" t="s">
        <v>23</v>
      </c>
      <c r="C81" s="10" t="s">
        <v>0</v>
      </c>
      <c r="D81" s="10" t="s">
        <v>24</v>
      </c>
      <c r="E81" s="10" t="s">
        <v>24</v>
      </c>
      <c r="F81" s="10" t="s">
        <v>24</v>
      </c>
      <c r="G81" s="10" t="s">
        <v>24</v>
      </c>
      <c r="H81" s="10" t="s">
        <v>24</v>
      </c>
      <c r="I81" s="10" t="s">
        <v>24</v>
      </c>
      <c r="J81" s="10" t="s">
        <v>24</v>
      </c>
    </row>
    <row r="82" spans="1:10" ht="12.75">
      <c r="A82" s="10">
        <f>HYPERLINK("http://www.congressweb.com/nrln/bills/detail/id/22069","H.R.2412: Keep Our Pension Promises Act of 2017")</f>
        <v>0</v>
      </c>
      <c r="B82" s="10" t="s">
        <v>23</v>
      </c>
      <c r="C82" s="10" t="s">
        <v>0</v>
      </c>
      <c r="D82" s="10" t="s">
        <v>24</v>
      </c>
      <c r="E82" s="10" t="s">
        <v>24</v>
      </c>
      <c r="F82" s="10" t="s">
        <v>24</v>
      </c>
      <c r="G82" s="10" t="s">
        <v>24</v>
      </c>
      <c r="H82" s="10" t="s">
        <v>24</v>
      </c>
      <c r="I82" s="10" t="s">
        <v>24</v>
      </c>
      <c r="J82" s="10" t="s">
        <v>24</v>
      </c>
    </row>
    <row r="83" spans="1:10" ht="12.75">
      <c r="A83" s="10">
        <f>HYPERLINK("http://www.congressweb.com/nrln/bills/detail/id/22038","H.R.2368: Right to Try Act of 2017")</f>
        <v>0</v>
      </c>
      <c r="B83" s="10" t="s">
        <v>23</v>
      </c>
      <c r="C83" s="10" t="s">
        <v>0</v>
      </c>
      <c r="D83" s="7" t="s">
        <v>21</v>
      </c>
      <c r="E83" s="10" t="s">
        <v>24</v>
      </c>
      <c r="F83" s="10" t="s">
        <v>24</v>
      </c>
      <c r="G83" s="10" t="s">
        <v>24</v>
      </c>
      <c r="H83" s="10" t="s">
        <v>24</v>
      </c>
      <c r="I83" s="10" t="s">
        <v>24</v>
      </c>
      <c r="J83" s="10" t="s">
        <v>24</v>
      </c>
    </row>
    <row r="84" spans="1:10" ht="12.75">
      <c r="A84" s="10">
        <f>HYPERLINK("http://www.congressweb.com/nrln/bills/detail/id/22049","H.R.2307: Protecting Access to Lifesaving Screenings Act (PALS Act) of 2017")</f>
        <v>0</v>
      </c>
      <c r="B84" s="10" t="s">
        <v>23</v>
      </c>
      <c r="C84" s="10" t="s">
        <v>0</v>
      </c>
      <c r="D84" s="10" t="s">
        <v>24</v>
      </c>
      <c r="E84" s="10" t="s">
        <v>24</v>
      </c>
      <c r="F84" s="10" t="s">
        <v>24</v>
      </c>
      <c r="G84" s="10" t="s">
        <v>24</v>
      </c>
      <c r="H84" s="10" t="s">
        <v>24</v>
      </c>
      <c r="I84" s="10" t="s">
        <v>24</v>
      </c>
      <c r="J84" s="10" t="s">
        <v>24</v>
      </c>
    </row>
    <row r="85" spans="1:10" ht="12.75">
      <c r="A85" s="10">
        <f>HYPERLINK("http://www.congressweb.com/nrln/bills/detail/id/21988","H.R.2212: Creates Act of 2017")</f>
        <v>0</v>
      </c>
      <c r="B85" s="10" t="s">
        <v>23</v>
      </c>
      <c r="C85" s="10" t="s">
        <v>20</v>
      </c>
      <c r="D85" s="10" t="s">
        <v>24</v>
      </c>
      <c r="E85" s="10" t="s">
        <v>24</v>
      </c>
      <c r="F85" s="10" t="s">
        <v>24</v>
      </c>
      <c r="G85" s="10" t="s">
        <v>24</v>
      </c>
      <c r="H85" s="10" t="s">
        <v>24</v>
      </c>
      <c r="I85" s="10" t="s">
        <v>24</v>
      </c>
      <c r="J85" s="10" t="s">
        <v>24</v>
      </c>
    </row>
    <row r="86" spans="1:10" ht="12.75">
      <c r="A86" s="10">
        <f>HYPERLINK("http://www.congressweb.com/nrln/bills/detail/id/21946","H.R.2113: Speeding Access to Already Approved Pharmaceutical Act of 2017")</f>
        <v>0</v>
      </c>
      <c r="B86" s="10" t="s">
        <v>23</v>
      </c>
      <c r="C86" s="10" t="s">
        <v>0</v>
      </c>
      <c r="D86" s="10" t="s">
        <v>24</v>
      </c>
      <c r="E86" s="10" t="s">
        <v>24</v>
      </c>
      <c r="F86" s="10" t="s">
        <v>24</v>
      </c>
      <c r="G86" s="10" t="s">
        <v>24</v>
      </c>
      <c r="H86" s="10" t="s">
        <v>24</v>
      </c>
      <c r="I86" s="10" t="s">
        <v>24</v>
      </c>
      <c r="J86" s="10" t="s">
        <v>24</v>
      </c>
    </row>
    <row r="87" spans="1:10" ht="12.75">
      <c r="A87" s="10">
        <f>HYPERLINK("http://www.congressweb.com/nrln/bills/detail/id/21902","H.R.2051: FAST Generics Act of 2017")</f>
        <v>0</v>
      </c>
      <c r="B87" s="10" t="s">
        <v>23</v>
      </c>
      <c r="C87" s="10" t="s">
        <v>20</v>
      </c>
      <c r="D87" s="10" t="s">
        <v>24</v>
      </c>
      <c r="E87" s="10" t="s">
        <v>24</v>
      </c>
      <c r="F87" s="10" t="s">
        <v>24</v>
      </c>
      <c r="G87" s="10" t="s">
        <v>24</v>
      </c>
      <c r="H87" s="10" t="s">
        <v>24</v>
      </c>
      <c r="I87" s="10" t="s">
        <v>24</v>
      </c>
      <c r="J87" s="10" t="s">
        <v>24</v>
      </c>
    </row>
    <row r="88" spans="1:10" ht="12.75">
      <c r="A88" s="10">
        <f>HYPERLINK("http://www.congressweb.com/nrln/bills/detail/id/21752","H.R.1825: Home Health Care Planning Improvement Act of 2017")</f>
        <v>0</v>
      </c>
      <c r="B88" s="10" t="s">
        <v>23</v>
      </c>
      <c r="C88" s="10" t="s">
        <v>0</v>
      </c>
      <c r="D88" s="10" t="s">
        <v>24</v>
      </c>
      <c r="E88" s="10" t="s">
        <v>24</v>
      </c>
      <c r="F88" s="10" t="s">
        <v>24</v>
      </c>
      <c r="G88" s="10" t="s">
        <v>24</v>
      </c>
      <c r="H88" s="10" t="s">
        <v>24</v>
      </c>
      <c r="I88" s="10" t="s">
        <v>24</v>
      </c>
      <c r="J88" s="10" t="s">
        <v>24</v>
      </c>
    </row>
    <row r="89" spans="1:10" ht="12.75">
      <c r="A89" s="10">
        <f>HYPERLINK("http://www.congressweb.com/nrln/bills/detail/id/21789","H.R.1776: IMPROVING ACCESS TO AFFORDABLE PRESCRIPTION DRUGS ACT OF 2017")</f>
        <v>0</v>
      </c>
      <c r="B89" s="10" t="s">
        <v>23</v>
      </c>
      <c r="C89" s="10" t="s">
        <v>20</v>
      </c>
      <c r="D89" s="10" t="s">
        <v>24</v>
      </c>
      <c r="E89" s="10" t="s">
        <v>24</v>
      </c>
      <c r="F89" s="10" t="s">
        <v>24</v>
      </c>
      <c r="G89" s="10" t="s">
        <v>24</v>
      </c>
      <c r="H89" s="10" t="s">
        <v>24</v>
      </c>
      <c r="I89" s="10" t="s">
        <v>24</v>
      </c>
      <c r="J89" s="10" t="s">
        <v>24</v>
      </c>
    </row>
    <row r="90" spans="1:10" ht="12.75">
      <c r="A90" s="10">
        <f>HYPERLINK("http://www.congressweb.com/nrln/bills/detail/id/21673","H.R.1578: Donald Payne Sr. Colorectal Cancer Detection Act of 2017")</f>
        <v>0</v>
      </c>
      <c r="B90" s="10" t="s">
        <v>23</v>
      </c>
      <c r="C90" s="10" t="s">
        <v>0</v>
      </c>
      <c r="D90" s="10" t="s">
        <v>24</v>
      </c>
      <c r="E90" s="10" t="s">
        <v>24</v>
      </c>
      <c r="F90" s="10" t="s">
        <v>24</v>
      </c>
      <c r="G90" s="10" t="s">
        <v>24</v>
      </c>
      <c r="H90" s="10" t="s">
        <v>24</v>
      </c>
      <c r="I90" s="7" t="s">
        <v>21</v>
      </c>
      <c r="J90" s="10" t="s">
        <v>24</v>
      </c>
    </row>
    <row r="91" spans="1:10" ht="12.75">
      <c r="A91" s="10">
        <f>HYPERLINK("http://www.congressweb.com/nrln/bills/detail/id/21621","H.R.1513: Social Security Must Averrt Identity Loss (MAIL) Act of 2017")</f>
        <v>0</v>
      </c>
      <c r="B91" s="10" t="s">
        <v>23</v>
      </c>
      <c r="C91" s="10" t="s">
        <v>0</v>
      </c>
      <c r="D91" s="10" t="s">
        <v>24</v>
      </c>
      <c r="E91" s="10" t="s">
        <v>24</v>
      </c>
      <c r="F91" s="10" t="s">
        <v>24</v>
      </c>
      <c r="G91" s="10" t="s">
        <v>24</v>
      </c>
      <c r="H91" s="10" t="s">
        <v>24</v>
      </c>
      <c r="I91" s="10" t="s">
        <v>24</v>
      </c>
      <c r="J91" s="10" t="s">
        <v>24</v>
      </c>
    </row>
    <row r="92" spans="1:10" ht="12.75">
      <c r="A92" s="10">
        <f>HYPERLINK("http://www.congressweb.com/nrln/bills/detail/id/21627","H.R.1480: Safe and Affordable Drugs from Canada Act of 2017")</f>
        <v>0</v>
      </c>
      <c r="B92" s="10" t="s">
        <v>23</v>
      </c>
      <c r="C92" s="10" t="s">
        <v>20</v>
      </c>
      <c r="D92" s="10" t="s">
        <v>24</v>
      </c>
      <c r="E92" s="10" t="s">
        <v>24</v>
      </c>
      <c r="F92" s="10" t="s">
        <v>24</v>
      </c>
      <c r="G92" s="10" t="s">
        <v>24</v>
      </c>
      <c r="H92" s="10" t="s">
        <v>24</v>
      </c>
      <c r="I92" s="10" t="s">
        <v>24</v>
      </c>
      <c r="J92" s="10" t="s">
        <v>24</v>
      </c>
    </row>
    <row r="93" spans="1:10" ht="12.75">
      <c r="A93" s="10">
        <f>HYPERLINK("http://www.congressweb.com/nrln/bills/detail/id/21633","H.R.1409: Cancer Drug Parity Act of 2017")</f>
        <v>0</v>
      </c>
      <c r="B93" s="10" t="s">
        <v>23</v>
      </c>
      <c r="C93" s="10" t="s">
        <v>0</v>
      </c>
      <c r="D93" s="10" t="s">
        <v>24</v>
      </c>
      <c r="E93" s="10" t="s">
        <v>24</v>
      </c>
      <c r="F93" s="10" t="s">
        <v>24</v>
      </c>
      <c r="G93" s="7" t="s">
        <v>21</v>
      </c>
      <c r="H93" s="7" t="s">
        <v>21</v>
      </c>
      <c r="I93" s="10" t="s">
        <v>24</v>
      </c>
      <c r="J93" s="10" t="s">
        <v>24</v>
      </c>
    </row>
    <row r="94" spans="1:10"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c r="F94" s="10" t="s">
        <v>24</v>
      </c>
      <c r="G94" s="10" t="s">
        <v>24</v>
      </c>
      <c r="H94" s="10" t="s">
        <v>24</v>
      </c>
      <c r="I94" s="10" t="s">
        <v>24</v>
      </c>
      <c r="J94" s="10" t="s">
        <v>24</v>
      </c>
    </row>
    <row r="95" spans="1:10" ht="12.75">
      <c r="A95" s="10">
        <f>HYPERLINK("http://www.congressweb.com/nrln/bills/detail/id/21494","H.R.1316: PRESCRIPTION DRUG PRICE TRANSPARENCY ACT OF 2017")</f>
        <v>0</v>
      </c>
      <c r="B95" s="10" t="s">
        <v>23</v>
      </c>
      <c r="C95" s="10" t="s">
        <v>20</v>
      </c>
      <c r="D95" s="10" t="s">
        <v>24</v>
      </c>
      <c r="E95" s="10" t="s">
        <v>24</v>
      </c>
      <c r="F95" s="10" t="s">
        <v>24</v>
      </c>
      <c r="G95" s="10" t="s">
        <v>24</v>
      </c>
      <c r="H95" s="10" t="s">
        <v>24</v>
      </c>
      <c r="I95" s="10" t="s">
        <v>24</v>
      </c>
      <c r="J95" s="10" t="s">
        <v>24</v>
      </c>
    </row>
    <row r="96" spans="1:10" ht="12.75">
      <c r="A96" s="10">
        <f>HYPERLINK("http://www.congressweb.com/nrln/bills/detail/id/21500","H.R.1298:  CT COLONOGRAPHY SCREENING FOR COLORECTAL CANCER ACT OF 2017")</f>
        <v>0</v>
      </c>
      <c r="B96" s="10" t="s">
        <v>23</v>
      </c>
      <c r="C96" s="10" t="s">
        <v>0</v>
      </c>
      <c r="D96" s="10" t="s">
        <v>24</v>
      </c>
      <c r="E96" s="10" t="s">
        <v>24</v>
      </c>
      <c r="F96" s="10" t="s">
        <v>24</v>
      </c>
      <c r="G96" s="10" t="s">
        <v>24</v>
      </c>
      <c r="H96" s="10" t="s">
        <v>24</v>
      </c>
      <c r="I96" s="10" t="s">
        <v>24</v>
      </c>
      <c r="J96" s="10" t="s">
        <v>24</v>
      </c>
    </row>
    <row r="97" spans="1:10" ht="12.75">
      <c r="A97" s="10">
        <f>HYPERLINK("http://www.congressweb.com/nrln/bills/detail/id/21503","H.R.1245: Affordable and Safe Prescription Drug Importation Act")</f>
        <v>0</v>
      </c>
      <c r="B97" s="10" t="s">
        <v>23</v>
      </c>
      <c r="C97" s="10" t="s">
        <v>20</v>
      </c>
      <c r="D97" s="10" t="s">
        <v>24</v>
      </c>
      <c r="E97" s="10" t="s">
        <v>24</v>
      </c>
      <c r="F97" s="10" t="s">
        <v>24</v>
      </c>
      <c r="G97" s="10" t="s">
        <v>24</v>
      </c>
      <c r="H97" s="10" t="s">
        <v>24</v>
      </c>
      <c r="I97" s="10" t="s">
        <v>24</v>
      </c>
      <c r="J97" s="10" t="s">
        <v>24</v>
      </c>
    </row>
    <row r="98" spans="1:10" ht="12.75">
      <c r="A98" s="10">
        <f>HYPERLINK("http://www.congressweb.com/nrln/bills/detail/id/21513","H.R.1173: Medicare Mental Health Access Act")</f>
        <v>0</v>
      </c>
      <c r="B98" s="10" t="s">
        <v>23</v>
      </c>
      <c r="C98" s="10" t="s">
        <v>0</v>
      </c>
      <c r="D98" s="10" t="s">
        <v>24</v>
      </c>
      <c r="E98" s="10" t="s">
        <v>24</v>
      </c>
      <c r="F98" s="10" t="s">
        <v>24</v>
      </c>
      <c r="G98" s="10" t="s">
        <v>24</v>
      </c>
      <c r="H98" s="10" t="s">
        <v>24</v>
      </c>
      <c r="I98" s="10" t="s">
        <v>24</v>
      </c>
      <c r="J98" s="10" t="s">
        <v>24</v>
      </c>
    </row>
    <row r="99" spans="1:10" ht="12.75">
      <c r="A99" s="10">
        <f>HYPERLINK("http://www.congressweb.com/nrln/bills/detail/id/21407","H.R.1171: ALS Disability Insurance Access Act of 2017")</f>
        <v>0</v>
      </c>
      <c r="B99" s="10" t="s">
        <v>23</v>
      </c>
      <c r="C99" s="10" t="s">
        <v>0</v>
      </c>
      <c r="D99" s="10" t="s">
        <v>24</v>
      </c>
      <c r="E99" s="10" t="s">
        <v>24</v>
      </c>
      <c r="F99" s="10" t="s">
        <v>24</v>
      </c>
      <c r="G99" s="10" t="s">
        <v>24</v>
      </c>
      <c r="H99" s="10" t="s">
        <v>24</v>
      </c>
      <c r="I99" s="10" t="s">
        <v>24</v>
      </c>
      <c r="J99" s="10" t="s">
        <v>24</v>
      </c>
    </row>
    <row r="100" spans="1:10" ht="12.75">
      <c r="A100" s="10">
        <f>HYPERLINK("http://www.congressweb.com/nrln/bills/detail/id/21663","H.R.1148: FAST Act of 2017")</f>
        <v>0</v>
      </c>
      <c r="B100" s="10" t="s">
        <v>23</v>
      </c>
      <c r="C100" s="10" t="s">
        <v>0</v>
      </c>
      <c r="D100" s="10" t="s">
        <v>24</v>
      </c>
      <c r="E100" s="7" t="s">
        <v>21</v>
      </c>
      <c r="F100" s="10" t="s">
        <v>24</v>
      </c>
      <c r="G100" s="10" t="s">
        <v>24</v>
      </c>
      <c r="H100" s="7" t="s">
        <v>21</v>
      </c>
      <c r="I100" s="10" t="s">
        <v>24</v>
      </c>
      <c r="J100" s="7" t="s">
        <v>21</v>
      </c>
    </row>
    <row r="101" spans="1:10" ht="12.75">
      <c r="A101" s="10">
        <f>HYPERLINK("http://www.congressweb.com/nrln/bills/detail/id/21372","H.R.1038: Improving Transparency and Accuracy in Medicare Part D Spending Act")</f>
        <v>0</v>
      </c>
      <c r="B101" s="10" t="s">
        <v>23</v>
      </c>
      <c r="C101" s="10" t="s">
        <v>0</v>
      </c>
      <c r="D101" s="10" t="s">
        <v>24</v>
      </c>
      <c r="E101" s="10" t="s">
        <v>24</v>
      </c>
      <c r="F101" s="10" t="s">
        <v>24</v>
      </c>
      <c r="G101" s="10" t="s">
        <v>24</v>
      </c>
      <c r="H101" s="10" t="s">
        <v>24</v>
      </c>
      <c r="I101" s="10" t="s">
        <v>24</v>
      </c>
      <c r="J101" s="10" t="s">
        <v>24</v>
      </c>
    </row>
    <row r="102" spans="1:10" ht="12.75">
      <c r="A102" s="10">
        <f>HYPERLINK("http://www.congressweb.com/nrln/bills/detail/id/21375","H.R.1017: Removing Barriers to Colorectal Cancer Screening Act of 2017")</f>
        <v>0</v>
      </c>
      <c r="B102" s="10" t="s">
        <v>23</v>
      </c>
      <c r="C102" s="10" t="s">
        <v>0</v>
      </c>
      <c r="D102" s="10" t="s">
        <v>24</v>
      </c>
      <c r="E102" s="7" t="s">
        <v>21</v>
      </c>
      <c r="F102" s="7" t="s">
        <v>21</v>
      </c>
      <c r="G102" s="10" t="s">
        <v>24</v>
      </c>
      <c r="H102" s="10" t="s">
        <v>24</v>
      </c>
      <c r="I102" s="10" t="s">
        <v>24</v>
      </c>
      <c r="J102" s="7" t="s">
        <v>21</v>
      </c>
    </row>
    <row r="103" spans="1:10" ht="12.75">
      <c r="A103" s="10">
        <f>HYPERLINK("http://www.congressweb.com/nrln/bills/detail/id/21378","H.R.934: Personal Drug Importation Fairness Act of 2017")</f>
        <v>0</v>
      </c>
      <c r="B103" s="10" t="s">
        <v>23</v>
      </c>
      <c r="C103" s="10" t="s">
        <v>20</v>
      </c>
      <c r="D103" s="10" t="s">
        <v>24</v>
      </c>
      <c r="E103" s="10" t="s">
        <v>24</v>
      </c>
      <c r="F103" s="10" t="s">
        <v>24</v>
      </c>
      <c r="G103" s="10" t="s">
        <v>24</v>
      </c>
      <c r="H103" s="10" t="s">
        <v>24</v>
      </c>
      <c r="I103" s="10" t="s">
        <v>24</v>
      </c>
      <c r="J103" s="10" t="s">
        <v>24</v>
      </c>
    </row>
    <row r="104" spans="1:10" ht="12.75">
      <c r="A104" s="10">
        <f>HYPERLINK("http://www.congressweb.com/nrln/bills/detail/id/21512","H.R.930: Lymphedema Treatment Act ")</f>
        <v>0</v>
      </c>
      <c r="B104" s="10" t="s">
        <v>23</v>
      </c>
      <c r="C104" s="10" t="s">
        <v>0</v>
      </c>
      <c r="D104" s="10" t="s">
        <v>24</v>
      </c>
      <c r="E104" s="7" t="s">
        <v>21</v>
      </c>
      <c r="F104" s="10" t="s">
        <v>24</v>
      </c>
      <c r="G104" s="10" t="s">
        <v>24</v>
      </c>
      <c r="H104" s="10" t="s">
        <v>24</v>
      </c>
      <c r="I104" s="10" t="s">
        <v>24</v>
      </c>
      <c r="J104" s="7" t="s">
        <v>21</v>
      </c>
    </row>
    <row r="105" spans="1:10" ht="12.75">
      <c r="A105" s="10">
        <f>HYPERLINK("http://www.congressweb.com/nrln/bills/detail/id/21770","H.R.878: Right to Try Act of 2017")</f>
        <v>0</v>
      </c>
      <c r="B105" s="10" t="s">
        <v>23</v>
      </c>
      <c r="C105" s="10" t="s">
        <v>0</v>
      </c>
      <c r="D105" s="7" t="s">
        <v>21</v>
      </c>
      <c r="E105" s="10" t="s">
        <v>24</v>
      </c>
      <c r="F105" s="7" t="s">
        <v>21</v>
      </c>
      <c r="G105" s="10" t="s">
        <v>24</v>
      </c>
      <c r="H105" s="7" t="s">
        <v>21</v>
      </c>
      <c r="I105" s="10" t="s">
        <v>24</v>
      </c>
      <c r="J105" s="10" t="s">
        <v>24</v>
      </c>
    </row>
    <row r="106" spans="1:10" ht="12.75">
      <c r="A106" s="10">
        <f>HYPERLINK("http://www.congressweb.com/nrln/bills/detail/id/24012","H.R.849: Protecting Seniors' Access to Medicare Act")</f>
        <v>0</v>
      </c>
      <c r="B106" s="10" t="s">
        <v>23</v>
      </c>
      <c r="C106" s="10" t="s">
        <v>0</v>
      </c>
      <c r="D106" s="7" t="s">
        <v>21</v>
      </c>
      <c r="E106" s="7" t="s">
        <v>21</v>
      </c>
      <c r="F106" s="7" t="s">
        <v>21</v>
      </c>
      <c r="G106" s="7" t="s">
        <v>21</v>
      </c>
      <c r="H106" s="7" t="s">
        <v>21</v>
      </c>
      <c r="I106" s="10" t="s">
        <v>24</v>
      </c>
      <c r="J106" s="7" t="s">
        <v>21</v>
      </c>
    </row>
    <row r="107" spans="1:10" ht="12.75">
      <c r="A107" s="10">
        <f>HYPERLINK("http://www.congressweb.com/nrln/bills/detail/id/21262","H.R.817: End Surprise Billing Act of 2017 .")</f>
        <v>0</v>
      </c>
      <c r="B107" s="10" t="s">
        <v>23</v>
      </c>
      <c r="C107" s="10" t="s">
        <v>0</v>
      </c>
      <c r="D107" s="10" t="s">
        <v>24</v>
      </c>
      <c r="E107" s="10" t="s">
        <v>24</v>
      </c>
      <c r="F107" s="10" t="s">
        <v>24</v>
      </c>
      <c r="G107" s="10" t="s">
        <v>24</v>
      </c>
      <c r="H107" s="10" t="s">
        <v>24</v>
      </c>
      <c r="I107" s="10" t="s">
        <v>24</v>
      </c>
      <c r="J107" s="10" t="s">
        <v>24</v>
      </c>
    </row>
    <row r="108" spans="1:10" ht="12.75">
      <c r="A108" s="10">
        <f>HYPERLINK("http://www.congressweb.com/nrln/bills/detail/id/21265","H.R.807: Medicare Access to Rehabilitation Services Act of 2017")</f>
        <v>0</v>
      </c>
      <c r="B108" s="10" t="s">
        <v>23</v>
      </c>
      <c r="C108" s="10" t="s">
        <v>0</v>
      </c>
      <c r="D108" s="10" t="s">
        <v>24</v>
      </c>
      <c r="E108" s="7" t="s">
        <v>21</v>
      </c>
      <c r="F108" s="7" t="s">
        <v>21</v>
      </c>
      <c r="G108" s="10" t="s">
        <v>24</v>
      </c>
      <c r="H108" s="10" t="s">
        <v>24</v>
      </c>
      <c r="I108" s="10" t="s">
        <v>24</v>
      </c>
      <c r="J108" s="10" t="s">
        <v>24</v>
      </c>
    </row>
    <row r="109" spans="1:10" ht="12.75">
      <c r="A109" s="10">
        <f>HYPERLINK("http://www.congressweb.com/nrln/bills/detail/id/21215","H.R.749:  Lower Drug Costs Through Competition Act")</f>
        <v>0</v>
      </c>
      <c r="B109" s="10" t="s">
        <v>23</v>
      </c>
      <c r="C109" s="10" t="s">
        <v>20</v>
      </c>
      <c r="D109" s="10" t="s">
        <v>24</v>
      </c>
      <c r="E109" s="10" t="s">
        <v>24</v>
      </c>
      <c r="F109" s="10" t="s">
        <v>24</v>
      </c>
      <c r="G109" s="10" t="s">
        <v>24</v>
      </c>
      <c r="H109" s="10" t="s">
        <v>24</v>
      </c>
      <c r="I109" s="10" t="s">
        <v>24</v>
      </c>
      <c r="J109" s="10" t="s">
        <v>24</v>
      </c>
    </row>
    <row r="110" spans="1:10" ht="12.75">
      <c r="A110" s="10">
        <f>HYPERLINK("http://www.congressweb.com/nrln/bills/detail/id/21223","H.R.624: Social Security Fraud Prevention Act of 2017")</f>
        <v>0</v>
      </c>
      <c r="B110" s="10" t="s">
        <v>23</v>
      </c>
      <c r="C110" s="10" t="s">
        <v>57</v>
      </c>
      <c r="D110" s="10" t="s">
        <v>24</v>
      </c>
      <c r="E110" s="10" t="s">
        <v>24</v>
      </c>
      <c r="F110" s="10" t="s">
        <v>24</v>
      </c>
      <c r="G110" s="10" t="s">
        <v>24</v>
      </c>
      <c r="H110" s="10" t="s">
        <v>24</v>
      </c>
      <c r="I110" s="10" t="s">
        <v>24</v>
      </c>
      <c r="J110" s="10" t="s">
        <v>24</v>
      </c>
    </row>
    <row r="111" spans="1:10" ht="12.75">
      <c r="A111" s="10">
        <f>HYPERLINK("http://www.congressweb.com/nrln/bills/detail/id/21147","H.R.592: Pharmacy and Medically Underserved Areas Enhancement Act")</f>
        <v>0</v>
      </c>
      <c r="B111" s="10" t="s">
        <v>23</v>
      </c>
      <c r="C111" s="10" t="s">
        <v>0</v>
      </c>
      <c r="D111" s="10" t="s">
        <v>24</v>
      </c>
      <c r="E111" s="7" t="s">
        <v>21</v>
      </c>
      <c r="F111" s="10" t="s">
        <v>24</v>
      </c>
      <c r="G111" s="10" t="s">
        <v>24</v>
      </c>
      <c r="H111" s="7" t="s">
        <v>21</v>
      </c>
      <c r="I111" s="10" t="s">
        <v>24</v>
      </c>
      <c r="J111" s="10" t="s">
        <v>24</v>
      </c>
    </row>
    <row r="112" spans="1:10" ht="12.75">
      <c r="A112" s="10">
        <f>HYPERLINK("http://www.congressweb.com/nrln/bills/detail/id/21399","H.R.394: Restoring Access to Medication Act of 2017 ")</f>
        <v>0</v>
      </c>
      <c r="B112" s="10" t="s">
        <v>23</v>
      </c>
      <c r="C112" s="10" t="s">
        <v>0</v>
      </c>
      <c r="D112" s="10" t="s">
        <v>24</v>
      </c>
      <c r="E112" s="10" t="s">
        <v>24</v>
      </c>
      <c r="F112" s="7" t="s">
        <v>21</v>
      </c>
      <c r="G112" s="10" t="s">
        <v>24</v>
      </c>
      <c r="H112" s="10" t="s">
        <v>24</v>
      </c>
      <c r="I112" s="10" t="s">
        <v>24</v>
      </c>
      <c r="J112" s="10" t="s">
        <v>24</v>
      </c>
    </row>
    <row r="113" spans="1:10" ht="12.75">
      <c r="A113" s="10">
        <f>HYPERLINK("http://www.congressweb.com/nrln/bills/detail/id/21024","H.R.355: Protecting American Families' Retirement Advice Act of 2017")</f>
        <v>0</v>
      </c>
      <c r="B113" s="10" t="s">
        <v>19</v>
      </c>
      <c r="C113" s="10" t="s">
        <v>0</v>
      </c>
      <c r="D113" s="7" t="s">
        <v>21</v>
      </c>
      <c r="E113" s="10" t="s">
        <v>24</v>
      </c>
      <c r="F113" s="10" t="s">
        <v>24</v>
      </c>
      <c r="G113" s="10" t="s">
        <v>24</v>
      </c>
      <c r="H113" s="7" t="s">
        <v>21</v>
      </c>
      <c r="I113" s="7" t="s">
        <v>21</v>
      </c>
      <c r="J113" s="7" t="s">
        <v>21</v>
      </c>
    </row>
    <row r="114" spans="1:10" ht="12.75">
      <c r="A114" s="10">
        <f>HYPERLINK("http://www.congressweb.com/nrln/bills/detail/id/21031","H.R.242: Medicare Prescription Drug Price Negotiation Act of 2017")</f>
        <v>0</v>
      </c>
      <c r="B114" s="10" t="s">
        <v>23</v>
      </c>
      <c r="C114" s="10" t="s">
        <v>20</v>
      </c>
      <c r="D114" s="10" t="s">
        <v>24</v>
      </c>
      <c r="E114" s="10" t="s">
        <v>24</v>
      </c>
      <c r="F114" s="10" t="s">
        <v>24</v>
      </c>
      <c r="G114" s="10" t="s">
        <v>24</v>
      </c>
      <c r="H114" s="10" t="s">
        <v>24</v>
      </c>
      <c r="I114" s="10" t="s">
        <v>24</v>
      </c>
      <c r="J114" s="10" t="s">
        <v>24</v>
      </c>
    </row>
    <row r="115" spans="1:10" ht="12.75">
      <c r="A115" s="10">
        <f>HYPERLINK("http://www.congressweb.com/nrln/bills/detail/id/21174","H.R.138: Protecting Employees and Retirees in Business Bankruptcies Act of 2017")</f>
        <v>0</v>
      </c>
      <c r="B115" s="10" t="s">
        <v>23</v>
      </c>
      <c r="C115" s="10" t="s">
        <v>0</v>
      </c>
      <c r="D115" s="10" t="s">
        <v>24</v>
      </c>
      <c r="E115" s="10" t="s">
        <v>24</v>
      </c>
      <c r="F115" s="10" t="s">
        <v>24</v>
      </c>
      <c r="G115" s="10" t="s">
        <v>24</v>
      </c>
      <c r="H115" s="10" t="s">
        <v>24</v>
      </c>
      <c r="I115" s="10" t="s">
        <v>24</v>
      </c>
      <c r="J115" s="10" t="s">
        <v>24</v>
      </c>
    </row>
    <row r="116" spans="1:10" ht="12.75">
      <c r="A116" s="9" t="s">
        <v>137</v>
      </c>
      <c r="B116" s="9" t="s">
        <v>65</v>
      </c>
      <c r="C116" s="9" t="s">
        <v>0</v>
      </c>
      <c r="D116" s="9" t="s">
        <v>5</v>
      </c>
      <c r="E116" s="9" t="s">
        <v>5</v>
      </c>
      <c r="F116" s="9" t="s">
        <v>5</v>
      </c>
      <c r="G116" s="9" t="s">
        <v>5</v>
      </c>
      <c r="H116" s="9" t="s">
        <v>5</v>
      </c>
      <c r="I116" s="9" t="s">
        <v>5</v>
      </c>
      <c r="J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