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<sst xmlns="http://schemas.openxmlformats.org/spreadsheetml/2006/main" count="570" uniqueCount="33">
  <si>
    <t/>
  </si>
  <si>
    <t>NRLN Report  - NM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</si>
  <si>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</si>
  <si>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</si>
  <si>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</si>
  <si>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</si>
  <si>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</si>
  <si>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</si>
  <si>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</si>
  <si>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</si>
  <si>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</si>
  <si>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</si>
  <si>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</si>
  <si>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</si>
  <si>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NM Sen. Heinrich</t>
  </si>
  <si>
    <t>NM Sen. Udall</t>
  </si>
  <si>
    <t>Support</t>
  </si>
  <si>
    <t>No</t>
  </si>
  <si>
    <t>Oppose</t>
  </si>
  <si>
    <t>Yes</t>
  </si>
  <si>
    <t>AA</t>
  </si>
  <si>
    <t>BP Law</t>
  </si>
  <si>
    <t>Senate Votes for the 116th Congress (2019 - 2020)</t>
  </si>
  <si>
    <t>Against NRLN</t>
  </si>
  <si>
    <t>House Bills for the 116th Congress (2019 - 2020) -- Supported by the NRLN (Jan 2021)</t>
  </si>
  <si>
    <t>NM 01 Rep. Haaland</t>
  </si>
  <si>
    <t>NM 02 Rep. Torres Small</t>
  </si>
  <si>
    <t>NM 03 Rep. Luján</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</si>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</sst>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25.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6" t="s">
        <v>17</v>
      </c>
      <c r="E12" s="6"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17</v>
      </c>
      <c r="E13" s="6" t="s">
        <v>17</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17</v>
      </c>
      <c r="E14" s="6" t="s">
        <v>17</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17</v>
      </c>
      <c r="E15" s="6" t="s">
        <v>17</v>
      </c>
    </row>
    <row r="16" spans="1:5" ht="12.75">
      <c r="A16" s="6" t="str">
        <f>HYPERLINK("http://www.congressweb.com/nrln/bills/detail/id/30265","S.3261: Homecare for Seniors Act")</f>
        <v>S.3261: Homecare for Seniors Act</v>
      </c>
      <c r="B16" s="6" t="s">
        <v>16</v>
      </c>
      <c r="C16" s="6" t="s">
        <v>0</v>
      </c>
      <c r="D16" s="6" t="s">
        <v>17</v>
      </c>
      <c r="E16" s="6" t="s">
        <v>17</v>
      </c>
    </row>
    <row r="17" spans="1:5" ht="12.75">
      <c r="A17" s="6" t="str">
        <f>HYPERLINK("http://www.congressweb.com/nrln/bills/detail/id/29612","S.3234: Social Security Solvency and Sustainability Act")</f>
        <v>S.3234: Social Security Solvency and Sustainability Act</v>
      </c>
      <c r="B17" s="6" t="s">
        <v>18</v>
      </c>
      <c r="C17" s="6" t="s">
        <v>0</v>
      </c>
      <c r="D17" s="3" t="s">
        <v>19</v>
      </c>
      <c r="E17" s="3" t="s">
        <v>19</v>
      </c>
    </row>
    <row r="18" spans="1:5" ht="12.75">
      <c r="A18" s="6" t="str">
        <f>HYPERLINK("http://www.congressweb.com/nrln/bills/detail/id/29649","S.2989: Know Your Social Security Act")</f>
        <v>S.2989: Know Your Social Security Act</v>
      </c>
      <c r="B18" s="6" t="s">
        <v>16</v>
      </c>
      <c r="C18" s="6" t="s">
        <v>0</v>
      </c>
      <c r="D18" s="6" t="s">
        <v>17</v>
      </c>
      <c r="E18" s="6" t="s">
        <v>17</v>
      </c>
    </row>
    <row r="19" spans="1:5" ht="12.75">
      <c r="A19" s="6" t="str">
        <f>HYPERLINK("http://www.congressweb.com/nrln/bills/detail/id/29179","S.2943: Quality Care For Nursing Home Residents Act of 2019")</f>
        <v>S.2943: Quality Care For Nursing Home Residents Act of 2019</v>
      </c>
      <c r="B19" s="6" t="s">
        <v>16</v>
      </c>
      <c r="C19" s="6" t="s">
        <v>0</v>
      </c>
      <c r="D19" s="6" t="s">
        <v>17</v>
      </c>
      <c r="E19" s="6" t="s">
        <v>17</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6" t="s">
        <v>17</v>
      </c>
      <c r="E20" s="6" t="s">
        <v>17</v>
      </c>
    </row>
    <row r="21" spans="1:5" ht="12.75">
      <c r="A21" s="6" t="str">
        <f>HYPERLINK("http://www.congressweb.com/nrln/bills/detail/id/29722","S.2733: Time to Rescue United States Trust (TRUST) Act")</f>
        <v>S.2733: Time to Rescue United States Trust (TRUST) Act</v>
      </c>
      <c r="B21" s="6" t="s">
        <v>18</v>
      </c>
      <c r="C21" s="6" t="s">
        <v>20</v>
      </c>
      <c r="D21" s="3" t="s">
        <v>19</v>
      </c>
      <c r="E21" s="3" t="s">
        <v>19</v>
      </c>
    </row>
    <row r="22" spans="1:5" ht="12.75">
      <c r="A22" s="6" t="str">
        <f>HYPERLINK("http://www.congressweb.com/nrln/bills/detail/id/28603","S.2543:  Prescription Drug Pricing Reduction Act of 2019")</f>
        <v>S.2543:  Prescription Drug Pricing Reduction Act of 2019</v>
      </c>
      <c r="B22" s="6" t="s">
        <v>16</v>
      </c>
      <c r="C22" s="6" t="s">
        <v>0</v>
      </c>
      <c r="D22" s="6" t="s">
        <v>17</v>
      </c>
      <c r="E22" s="6" t="s">
        <v>17</v>
      </c>
    </row>
    <row r="23" spans="1:5" ht="12.75">
      <c r="A23" s="6" t="str">
        <f>HYPERLINK("http://www.congressweb.com/nrln/bills/detail/id/28399","S.2496: Stop the Wait Act")</f>
        <v>S.2496: Stop the Wait Act</v>
      </c>
      <c r="B23" s="6" t="s">
        <v>16</v>
      </c>
      <c r="C23" s="6" t="s">
        <v>0</v>
      </c>
      <c r="D23" s="6" t="s">
        <v>17</v>
      </c>
      <c r="E23" s="6" t="s">
        <v>17</v>
      </c>
    </row>
    <row r="24" spans="1:5" ht="12.75">
      <c r="A24" s="6" t="str">
        <f>HYPERLINK("http://www.congressweb.com/nrln/bills/detail/id/28212","S.2446: Medicare Audiologist Access and Services Act of 2019")</f>
        <v>S.2446: Medicare Audiologist Access and Services Act of 2019</v>
      </c>
      <c r="B24" s="6" t="s">
        <v>16</v>
      </c>
      <c r="C24" s="6" t="s">
        <v>0</v>
      </c>
      <c r="D24" s="6" t="s">
        <v>17</v>
      </c>
      <c r="E24" s="6" t="s">
        <v>17</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17</v>
      </c>
      <c r="E25" s="6" t="s">
        <v>17</v>
      </c>
    </row>
    <row r="26" spans="1:5" ht="12.75">
      <c r="A26" s="6" t="str">
        <f>HYPERLINK("http://www.congressweb.com/nrln/bills/detail/id/27993","S.2254: Rehabilitation for Multiemployer Pension Act")</f>
        <v>S.2254: Rehabilitation for Multiemployer Pension Act</v>
      </c>
      <c r="B26" s="6" t="s">
        <v>16</v>
      </c>
      <c r="C26" s="6" t="s">
        <v>0</v>
      </c>
      <c r="D26" s="3" t="s">
        <v>19</v>
      </c>
      <c r="E26" s="3" t="s">
        <v>19</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17</v>
      </c>
      <c r="E27" s="6" t="s">
        <v>17</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17</v>
      </c>
      <c r="E28" s="6" t="s">
        <v>17</v>
      </c>
    </row>
    <row r="29" spans="1:5" ht="12.75">
      <c r="A29" s="6" t="str">
        <f>HYPERLINK("http://www.congressweb.com/nrln/bills/detail/id/27638","S.1936: Protecting Access to Lifesaving Screenings (PALS) Act")</f>
        <v>S.1936: Protecting Access to Lifesaving Screenings (PALS) Act</v>
      </c>
      <c r="B29" s="6" t="s">
        <v>16</v>
      </c>
      <c r="C29" s="6" t="s">
        <v>20</v>
      </c>
      <c r="D29" s="6" t="s">
        <v>17</v>
      </c>
      <c r="E29" s="6" t="s">
        <v>17</v>
      </c>
    </row>
    <row r="30" spans="1:5" ht="12.75">
      <c r="A30" s="6" t="str">
        <f>HYPERLINK("http://www.congressweb.com/nrln/bills/detail/id/28053","S.1861: Streamlining Part D Appeals Process Act")</f>
        <v>S.1861: Streamlining Part D Appeals Process Act</v>
      </c>
      <c r="B30" s="6" t="s">
        <v>16</v>
      </c>
      <c r="C30" s="6" t="s">
        <v>0</v>
      </c>
      <c r="D30" s="6" t="s">
        <v>17</v>
      </c>
      <c r="E30" s="6" t="s">
        <v>17</v>
      </c>
    </row>
    <row r="31" spans="1:5" ht="12.75">
      <c r="A31" s="6" t="str">
        <f>HYPERLINK("http://www.congressweb.com/nrln/bills/detail/id/27271","S.1476: Huntington's Disease Parity Act of 2019")</f>
        <v>S.1476: Huntington's Disease Parity Act of 2019</v>
      </c>
      <c r="B31" s="6" t="s">
        <v>16</v>
      </c>
      <c r="C31" s="6" t="s">
        <v>0</v>
      </c>
      <c r="D31" s="6" t="s">
        <v>17</v>
      </c>
      <c r="E31" s="6" t="s">
        <v>17</v>
      </c>
    </row>
    <row r="32" spans="1:5" ht="12.75">
      <c r="A32" s="6" t="str">
        <f>HYPERLINK("http://www.congressweb.com/nrln/bills/detail/id/28018","S.1416: Affordable Prescriptions for Patients Act of 2019")</f>
        <v>S.1416: Affordable Prescriptions for Patients Act of 2019</v>
      </c>
      <c r="B32" s="6" t="s">
        <v>16</v>
      </c>
      <c r="C32" s="6" t="s">
        <v>0</v>
      </c>
      <c r="D32" s="6" t="s">
        <v>17</v>
      </c>
      <c r="E32" s="6" t="s">
        <v>17</v>
      </c>
    </row>
    <row r="33" spans="1:5" ht="12.75">
      <c r="A33" s="6" t="str">
        <f>HYPERLINK("http://www.congressweb.com/nrln/bills/detail/id/27170","S.1374: Metastatic Breast Cancer Access to Care Act")</f>
        <v>S.1374: Metastatic Breast Cancer Access to Care Act</v>
      </c>
      <c r="B33" s="6" t="s">
        <v>16</v>
      </c>
      <c r="C33" s="6" t="s">
        <v>20</v>
      </c>
      <c r="D33" s="6" t="s">
        <v>17</v>
      </c>
      <c r="E33" s="6" t="s">
        <v>17</v>
      </c>
    </row>
    <row r="34" spans="1:5" ht="12.75">
      <c r="A34" s="6" t="str">
        <f>HYPERLINK("http://www.congressweb.com/nrln/bills/detail/id/27093","S.1227: Prescription Pricing for the People Act of 2019")</f>
        <v>S.1227: Prescription Pricing for the People Act of 2019</v>
      </c>
      <c r="B34" s="6" t="s">
        <v>16</v>
      </c>
      <c r="C34" s="6" t="s">
        <v>0</v>
      </c>
      <c r="D34" s="6" t="s">
        <v>17</v>
      </c>
      <c r="E34" s="6" t="s">
        <v>17</v>
      </c>
    </row>
    <row r="35" spans="1:5" ht="12.75">
      <c r="A35" s="6" t="str">
        <f>HYPERLINK("http://www.congressweb.com/nrln/bills/detail/id/27092","S.1224: Stop STALLING Act")</f>
        <v>S.1224: Stop STALLING Act</v>
      </c>
      <c r="B35" s="6" t="s">
        <v>16</v>
      </c>
      <c r="C35" s="6" t="s">
        <v>20</v>
      </c>
      <c r="D35" s="6" t="s">
        <v>17</v>
      </c>
      <c r="E35" s="6" t="s">
        <v>17</v>
      </c>
    </row>
    <row r="36" spans="1:5" ht="12.75">
      <c r="A36" s="6" t="str">
        <f>HYPERLINK("http://www.congressweb.com/nrln/bills/detail/id/26826","S.1190: Rural Access to Hospice Act of 2019")</f>
        <v>S.1190: Rural Access to Hospice Act of 2019</v>
      </c>
      <c r="B36" s="6" t="s">
        <v>16</v>
      </c>
      <c r="C36" s="6" t="s">
        <v>0</v>
      </c>
      <c r="D36" s="6" t="s">
        <v>17</v>
      </c>
      <c r="E36" s="6" t="s">
        <v>17</v>
      </c>
    </row>
    <row r="37" spans="1:5" ht="12.75">
      <c r="A37" s="6" t="str">
        <f>HYPERLINK("http://www.congressweb.com/nrln/bills/detail/id/26768","S.880: Improving HOPE for Alzheimer's")</f>
        <v>S.880: Improving HOPE for Alzheimer's</v>
      </c>
      <c r="B37" s="6" t="s">
        <v>16</v>
      </c>
      <c r="C37" s="6" t="s">
        <v>20</v>
      </c>
      <c r="D37" s="6" t="s">
        <v>17</v>
      </c>
      <c r="E37" s="6" t="s">
        <v>17</v>
      </c>
    </row>
    <row r="38" spans="1:5" ht="12.75">
      <c r="A38" s="6" t="str">
        <f>HYPERLINK("http://www.congressweb.com/nrln/bills/detail/id/26487","S.753:  Improving Access to Medicare Coverage Act of 2019")</f>
        <v>S.753:  Improving Access to Medicare Coverage Act of 2019</v>
      </c>
      <c r="B38" s="6" t="s">
        <v>16</v>
      </c>
      <c r="C38" s="6" t="s">
        <v>0</v>
      </c>
      <c r="D38" s="6" t="s">
        <v>17</v>
      </c>
      <c r="E38" s="6" t="s">
        <v>17</v>
      </c>
    </row>
    <row r="39" spans="1:5" ht="12.75">
      <c r="A39" s="6" t="str">
        <f>HYPERLINK("http://www.congressweb.com/nrln/bills/detail/id/28016","S.741: Cancer Drug Parity Act of 2019")</f>
        <v>S.741: Cancer Drug Parity Act of 2019</v>
      </c>
      <c r="B39" s="6" t="s">
        <v>16</v>
      </c>
      <c r="C39" s="6" t="s">
        <v>0</v>
      </c>
      <c r="D39" s="6" t="s">
        <v>17</v>
      </c>
      <c r="E39" s="6" t="s">
        <v>17</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19</v>
      </c>
      <c r="E40" s="3" t="s">
        <v>19</v>
      </c>
    </row>
    <row r="41" spans="1:5" ht="12.75">
      <c r="A41" s="6" t="str">
        <f>HYPERLINK("http://www.congressweb.com/nrln/bills/detail/id/26217","S.640: Phair Pricing Ac of 2019")</f>
        <v>S.640: Phair Pricing Ac of 2019</v>
      </c>
      <c r="B41" s="6" t="s">
        <v>16</v>
      </c>
      <c r="C41" s="6" t="s">
        <v>0</v>
      </c>
      <c r="D41" s="6" t="s">
        <v>17</v>
      </c>
      <c r="E41" s="6" t="s">
        <v>17</v>
      </c>
    </row>
    <row r="42" spans="1:5" ht="12.75">
      <c r="A42" s="6" t="str">
        <f>HYPERLINK("http://www.congressweb.com/nrln/bills/detail/id/25985","S.518: Lymphedema Treatment Act of 2019")</f>
        <v>S.518: Lymphedema Treatment Act of 2019</v>
      </c>
      <c r="B42" s="6" t="s">
        <v>16</v>
      </c>
      <c r="C42" s="6" t="s">
        <v>0</v>
      </c>
      <c r="D42" s="3" t="s">
        <v>19</v>
      </c>
      <c r="E42" s="3" t="s">
        <v>19</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17</v>
      </c>
      <c r="E43" s="6" t="s">
        <v>17</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17</v>
      </c>
      <c r="E44" s="6" t="s">
        <v>17</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17</v>
      </c>
      <c r="E45" s="6" t="s">
        <v>17</v>
      </c>
    </row>
    <row r="46" spans="1:5" ht="12.75">
      <c r="A46" s="6" t="str">
        <f>HYPERLINK("http://www.congressweb.com/nrln/bills/detail/id/25943","S.433: Home Health Payment Innovation Act of 2019")</f>
        <v>S.433: Home Health Payment Innovation Act of 2019</v>
      </c>
      <c r="B46" s="6" t="s">
        <v>16</v>
      </c>
      <c r="C46" s="6" t="s">
        <v>0</v>
      </c>
      <c r="D46" s="3" t="s">
        <v>19</v>
      </c>
      <c r="E46" s="3" t="s">
        <v>19</v>
      </c>
    </row>
    <row r="47" spans="1:5" ht="12.75">
      <c r="A47" s="6" t="str">
        <f>HYPERLINK("http://www.congressweb.com/nrln/bills/detail/id/25912","S.378: Stop Price Gouging Act")</f>
        <v>S.378: Stop Price Gouging Act</v>
      </c>
      <c r="B47" s="6" t="s">
        <v>16</v>
      </c>
      <c r="C47" s="6" t="s">
        <v>0</v>
      </c>
      <c r="D47" s="6" t="s">
        <v>17</v>
      </c>
      <c r="E47" s="6" t="s">
        <v>17</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17</v>
      </c>
      <c r="E48" s="6" t="s">
        <v>17</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17</v>
      </c>
      <c r="E49" s="6" t="s">
        <v>17</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6" t="s">
        <v>17</v>
      </c>
      <c r="E50" s="6" t="s">
        <v>17</v>
      </c>
    </row>
    <row r="51" spans="1:5" ht="12.75">
      <c r="A51" s="6" t="str">
        <f>HYPERLINK("http://www.congressweb.com/nrln/bills/detail/id/25865","S.296: Home Health Care Planning Improvement Act of 2019")</f>
        <v>S.296: Home Health Care Planning Improvement Act of 2019</v>
      </c>
      <c r="B51" s="6" t="s">
        <v>16</v>
      </c>
      <c r="C51" s="6" t="s">
        <v>0</v>
      </c>
      <c r="D51" s="3" t="s">
        <v>19</v>
      </c>
      <c r="E51" s="6" t="s">
        <v>17</v>
      </c>
    </row>
    <row r="52" spans="1:5" ht="12.75">
      <c r="A52" s="6" t="str">
        <f>HYPERLINK("http://www.congressweb.com/nrln/bills/detail/id/25864","S.286: Mental Health Access Improvement Act of 2019")</f>
        <v>S.286: Mental Health Access Improvement Act of 2019</v>
      </c>
      <c r="B52" s="6" t="s">
        <v>16</v>
      </c>
      <c r="C52" s="6" t="s">
        <v>0</v>
      </c>
      <c r="D52" s="6" t="s">
        <v>17</v>
      </c>
      <c r="E52" s="6"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3" t="s">
        <v>19</v>
      </c>
      <c r="E53" s="3" t="s">
        <v>19</v>
      </c>
    </row>
    <row r="54" spans="1:5" ht="12.75">
      <c r="A54" s="6" t="str">
        <f>HYPERLINK("http://www.congressweb.com/nrln/bills/detail/id/25790","S.269: Social Security 2100 Act ")</f>
        <v>S.269: Social Security 2100 Act </v>
      </c>
      <c r="B54" s="6" t="s">
        <v>16</v>
      </c>
      <c r="C54" s="6" t="s">
        <v>20</v>
      </c>
      <c r="D54" s="6" t="s">
        <v>17</v>
      </c>
      <c r="E54" s="6" t="s">
        <v>17</v>
      </c>
    </row>
    <row r="55" spans="1:5" ht="12.75">
      <c r="A55" s="6" t="str">
        <f>HYPERLINK("http://www.congressweb.com/nrln/bills/detail/id/27445","S.149: Stop Senior Scams Act")</f>
        <v>S.149: Stop Senior Scams Act</v>
      </c>
      <c r="B55" s="6" t="s">
        <v>16</v>
      </c>
      <c r="C55" s="6" t="s">
        <v>0</v>
      </c>
      <c r="D55" s="6" t="s">
        <v>17</v>
      </c>
      <c r="E55" s="6" t="s">
        <v>17</v>
      </c>
    </row>
    <row r="56" spans="1:5" ht="12.75">
      <c r="A56" s="6" t="str">
        <f>HYPERLINK("http://www.congressweb.com/nrln/bills/detail/id/25624","S.99: Medicare Drug Price Negotiation Act")</f>
        <v>S.99: Medicare Drug Price Negotiation Act</v>
      </c>
      <c r="B56" s="6" t="s">
        <v>16</v>
      </c>
      <c r="C56" s="6" t="s">
        <v>20</v>
      </c>
      <c r="D56" s="6" t="s">
        <v>17</v>
      </c>
      <c r="E56" s="6" t="s">
        <v>17</v>
      </c>
    </row>
    <row r="57" spans="1:5" ht="12.75">
      <c r="A57" s="6" t="str">
        <f>HYPERLINK("http://www.congressweb.com/nrln/bills/detail/id/25635","S.97: Affordable and Safe Prescription Drug Importation Act")</f>
        <v>S.97: Affordable and Safe Prescription Drug Importation Act</v>
      </c>
      <c r="B57" s="6" t="s">
        <v>16</v>
      </c>
      <c r="C57" s="6" t="s">
        <v>0</v>
      </c>
      <c r="D57" s="3" t="s">
        <v>19</v>
      </c>
      <c r="E57" s="3" t="s">
        <v>19</v>
      </c>
    </row>
    <row r="58" spans="1:5" ht="12.75">
      <c r="A58" s="6" t="str">
        <f>HYPERLINK("http://www.congressweb.com/nrln/bills/detail/id/25634","S.73: End Taxpayer Subsidies for Drug Ads Act")</f>
        <v>S.73: End Taxpayer Subsidies for Drug Ads Act</v>
      </c>
      <c r="B58" s="6" t="s">
        <v>16</v>
      </c>
      <c r="C58" s="6" t="s">
        <v>0</v>
      </c>
      <c r="D58" s="6" t="s">
        <v>17</v>
      </c>
      <c r="E58" s="6" t="s">
        <v>17</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17</v>
      </c>
      <c r="E59" s="6" t="s">
        <v>17</v>
      </c>
    </row>
    <row r="60" spans="1:5" ht="12.75">
      <c r="A60" s="6" t="str">
        <f>HYPERLINK("http://www.congressweb.com/nrln/bills/detail/id/25616","S.62: Empowering Medicare Senors to Negotiate Drug Prices Act")</f>
        <v>S.62: Empowering Medicare Senors to Negotiate Drug Prices Act</v>
      </c>
      <c r="B60" s="6" t="s">
        <v>16</v>
      </c>
      <c r="C60" s="6" t="s">
        <v>20</v>
      </c>
      <c r="D60" s="3" t="s">
        <v>19</v>
      </c>
      <c r="E60" s="3" t="s">
        <v>19</v>
      </c>
    </row>
    <row r="61" spans="1:5" ht="12.75">
      <c r="A61" s="6" t="str">
        <f>HYPERLINK("http://www.congressweb.com/nrln/bills/detail/id/25632","S.61: Safe and Affordable Drugs from Canada Act")</f>
        <v>S.61: Safe and Affordable Drugs from Canada Act</v>
      </c>
      <c r="B61" s="6" t="s">
        <v>16</v>
      </c>
      <c r="C61" s="6" t="s">
        <v>20</v>
      </c>
      <c r="D61" s="6" t="s">
        <v>17</v>
      </c>
      <c r="E61" s="6" t="s">
        <v>17</v>
      </c>
    </row>
    <row r="62" spans="1:5" ht="25.5">
      <c r="A62" s="5" t="s">
        <v>22</v>
      </c>
      <c r="B62" s="7" t="s">
        <v>23</v>
      </c>
      <c r="C62" s="5" t="s">
        <v>0</v>
      </c>
      <c r="D62" s="5" t="s">
        <v>0</v>
      </c>
      <c r="E62" s="5" t="s">
        <v>4</v>
      </c>
    </row>
    <row r="64" spans="1:6" ht="30" customHeight="1">
      <c r="A64" s="2" t="s">
        <v>9</v>
      </c>
      <c r="B64" s="14" t="s">
        <v>10</v>
      </c>
      <c r="C64" s="14" t="s">
        <v>0</v>
      </c>
      <c r="D64" s="2" t="s">
        <v>4</v>
      </c>
      <c r="E64" s="2" t="s">
        <v>4</v>
      </c>
      <c r="F64" s="2" t="s">
        <v>4</v>
      </c>
    </row>
    <row r="65" spans="1:6" ht="51">
      <c r="A65" s="5" t="s">
        <v>24</v>
      </c>
      <c r="B65" s="5" t="s">
        <v>12</v>
      </c>
      <c r="C65" s="5" t="s">
        <v>13</v>
      </c>
      <c r="D65" s="5" t="s">
        <v>25</v>
      </c>
      <c r="E65" s="5" t="s">
        <v>26</v>
      </c>
      <c r="F65" s="5" t="s">
        <v>27</v>
      </c>
    </row>
    <row r="66" spans="1:6" ht="12.75">
      <c r="A66" s="6" t="str">
        <f>HYPERLINK("http://www.congressweb.com/nrln/bills/detail/id/30702","H.R.8171:  Save our Social Security Now Act")</f>
        <v>H.R.8171:  Save our Social Security Now Act</v>
      </c>
      <c r="B66" s="6" t="s">
        <v>16</v>
      </c>
      <c r="C66" s="6" t="s">
        <v>0</v>
      </c>
      <c r="D66" s="3" t="s">
        <v>19</v>
      </c>
      <c r="E66" s="6" t="s">
        <v>17</v>
      </c>
      <c r="F66" s="6" t="s">
        <v>17</v>
      </c>
    </row>
    <row r="67" spans="1:6" ht="12.75">
      <c r="A67" s="6" t="str">
        <f>HYPERLINK("http://www.congressweb.com/nrln/bills/detail/id/30424","H.R.7663: Protecting Access to Post-COVID-19 Telehealth Act of 2020")</f>
        <v>H.R.7663: Protecting Access to Post-COVID-19 Telehealth Act of 2020</v>
      </c>
      <c r="B67" s="6" t="s">
        <v>16</v>
      </c>
      <c r="C67" s="6" t="s">
        <v>0</v>
      </c>
      <c r="D67" s="6" t="s">
        <v>17</v>
      </c>
      <c r="E67" s="3" t="s">
        <v>19</v>
      </c>
      <c r="F67" s="6" t="s">
        <v>17</v>
      </c>
    </row>
    <row r="68" spans="1:6"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17</v>
      </c>
      <c r="E68" s="6" t="s">
        <v>17</v>
      </c>
      <c r="F68" s="6" t="s">
        <v>17</v>
      </c>
    </row>
    <row r="69" spans="1:6" ht="12.75">
      <c r="A69" s="6" t="str">
        <f>HYPERLINK("http://www.congressweb.com/nrln/bills/detail/id/30136","H.R.6971: Medical Nutrition Therapy Act of 2020")</f>
        <v>H.R.6971: Medical Nutrition Therapy Act of 2020</v>
      </c>
      <c r="B69" s="6" t="s">
        <v>16</v>
      </c>
      <c r="C69" s="6" t="s">
        <v>0</v>
      </c>
      <c r="D69" s="6" t="s">
        <v>17</v>
      </c>
      <c r="E69" s="6" t="s">
        <v>17</v>
      </c>
      <c r="F69" s="6" t="s">
        <v>17</v>
      </c>
    </row>
    <row r="70" spans="1:6" ht="12.75">
      <c r="A70" s="6" t="str">
        <f>HYPERLINK("http://www.congressweb.com/nrln/bills/detail/id/30264","H.R.6813: Promoting Alzheimer's Awareness to Prevent Elder Abuse Act")</f>
        <v>H.R.6813: Promoting Alzheimer's Awareness to Prevent Elder Abuse Act</v>
      </c>
      <c r="B70" s="6" t="s">
        <v>16</v>
      </c>
      <c r="C70" s="6" t="s">
        <v>0</v>
      </c>
      <c r="D70" s="6" t="s">
        <v>17</v>
      </c>
      <c r="E70" s="6" t="s">
        <v>17</v>
      </c>
      <c r="F70" s="6" t="s">
        <v>17</v>
      </c>
    </row>
    <row r="71" spans="1:6" ht="12.75">
      <c r="A71" s="6" t="str">
        <f>HYPERLINK("http://www.congressweb.com/nrln/bills/detail/id/29841","H.R.6179: Increasing Access to Biosimilars Act of 2020")</f>
        <v>H.R.6179: Increasing Access to Biosimilars Act of 2020</v>
      </c>
      <c r="B71" s="6" t="s">
        <v>16</v>
      </c>
      <c r="C71" s="6" t="s">
        <v>0</v>
      </c>
      <c r="D71" s="6" t="s">
        <v>17</v>
      </c>
      <c r="E71" s="6" t="s">
        <v>17</v>
      </c>
      <c r="F71" s="6" t="s">
        <v>17</v>
      </c>
    </row>
    <row r="72" spans="1:6"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17</v>
      </c>
      <c r="E72" s="6" t="s">
        <v>17</v>
      </c>
      <c r="F72" s="3" t="s">
        <v>19</v>
      </c>
    </row>
    <row r="73" spans="1:6" ht="12.75">
      <c r="A73" s="6" t="str">
        <f>HYPERLINK("http://www.congressweb.com/nrln/bills/detail/id/29569","H.R.5306: Know Your Social Security Act")</f>
        <v>H.R.5306: Know Your Social Security Act</v>
      </c>
      <c r="B73" s="6" t="s">
        <v>16</v>
      </c>
      <c r="C73" s="6" t="s">
        <v>0</v>
      </c>
      <c r="D73" s="6" t="s">
        <v>17</v>
      </c>
      <c r="E73" s="6" t="s">
        <v>17</v>
      </c>
      <c r="F73" s="6" t="s">
        <v>17</v>
      </c>
    </row>
    <row r="74" spans="1:6" ht="12.75">
      <c r="A74" s="6" t="str">
        <f>HYPERLINK("http://www.congressweb.com/nrln/bills/detail/id/29177","H.R.5216: Quality Care For Nursing Home Residents Act of 2019")</f>
        <v>H.R.5216: Quality Care For Nursing Home Residents Act of 2019</v>
      </c>
      <c r="B74" s="6" t="s">
        <v>16</v>
      </c>
      <c r="C74" s="6" t="s">
        <v>0</v>
      </c>
      <c r="D74" s="6" t="s">
        <v>17</v>
      </c>
      <c r="E74" s="6" t="s">
        <v>17</v>
      </c>
      <c r="F74" s="6" t="s">
        <v>17</v>
      </c>
    </row>
    <row r="75" spans="1:6" ht="12.75">
      <c r="A75" s="6" t="str">
        <f>HYPERLINK("http://www.congressweb.com/nrln/bills/detail/id/29040","H.R.5076: Protecting Seniors Through Immunization Act of 2019")</f>
        <v>H.R.5076: Protecting Seniors Through Immunization Act of 2019</v>
      </c>
      <c r="B75" s="6" t="s">
        <v>16</v>
      </c>
      <c r="C75" s="6" t="s">
        <v>0</v>
      </c>
      <c r="D75" s="6" t="s">
        <v>17</v>
      </c>
      <c r="E75" s="6" t="s">
        <v>17</v>
      </c>
      <c r="F75" s="6" t="s">
        <v>17</v>
      </c>
    </row>
    <row r="76" spans="1:6" ht="12.75">
      <c r="A76" s="6" t="str">
        <f>HYPERLINK("http://www.congressweb.com/nrln/bills/detail/id/29720","H.R.4907: Time to Rescue United States Trust (TRUST) Act")</f>
        <v>H.R.4907: Time to Rescue United States Trust (TRUST) Act</v>
      </c>
      <c r="B76" s="6" t="s">
        <v>18</v>
      </c>
      <c r="C76" s="6" t="s">
        <v>20</v>
      </c>
      <c r="D76" s="3" t="s">
        <v>19</v>
      </c>
      <c r="E76" s="3" t="s">
        <v>19</v>
      </c>
      <c r="F76" s="3" t="s">
        <v>19</v>
      </c>
    </row>
    <row r="77" spans="1:6"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17</v>
      </c>
      <c r="E77" s="6" t="s">
        <v>17</v>
      </c>
      <c r="F77" s="6" t="s">
        <v>17</v>
      </c>
    </row>
    <row r="78" spans="1:6" ht="12.75">
      <c r="A78" s="6" t="str">
        <f>HYPERLINK("http://www.congressweb.com/nrln/bills/detail/id/29648","H.R.4650: Medicare Dental Coverage Act of 2019")</f>
        <v>H.R.4650: Medicare Dental Coverage Act of 2019</v>
      </c>
      <c r="B78" s="6" t="s">
        <v>28</v>
      </c>
      <c r="C78" s="6" t="s">
        <v>0</v>
      </c>
      <c r="D78" s="6" t="s">
        <v>17</v>
      </c>
      <c r="E78" s="6" t="s">
        <v>17</v>
      </c>
      <c r="F78" s="6" t="s">
        <v>17</v>
      </c>
    </row>
    <row r="79" spans="1:6" ht="12.75">
      <c r="A79" s="6" t="str">
        <f>HYPERLINK("http://www.congressweb.com/nrln/bills/detail/id/28771","H.R.4649: Capping Drug Costs for Seniors Act of 2019")</f>
        <v>H.R.4649: Capping Drug Costs for Seniors Act of 2019</v>
      </c>
      <c r="B79" s="6" t="s">
        <v>16</v>
      </c>
      <c r="C79" s="6" t="s">
        <v>0</v>
      </c>
      <c r="D79" s="6" t="s">
        <v>17</v>
      </c>
      <c r="E79" s="6" t="s">
        <v>17</v>
      </c>
      <c r="F79" s="6" t="s">
        <v>17</v>
      </c>
    </row>
    <row r="80" spans="1:6" ht="25.5">
      <c r="A80" s="6" t="str">
        <f>HYPERLINK("http://www.congressweb.com/nrln/bills/detail/id/28509","H.R.3: Elijah E. Cummings Lower Drug Costs Now Act ")</f>
        <v>H.R.3: Elijah E. Cummings Lower Drug Costs Now Act </v>
      </c>
      <c r="B80" s="6" t="s">
        <v>16</v>
      </c>
      <c r="C80" s="6" t="s">
        <v>29</v>
      </c>
      <c r="D80" s="6" t="s">
        <v>17</v>
      </c>
      <c r="E80" s="6" t="s">
        <v>17</v>
      </c>
      <c r="F80" s="6" t="s">
        <v>17</v>
      </c>
    </row>
    <row r="81" spans="1:6" ht="12.75">
      <c r="A81" s="6" t="str">
        <f>HYPERLINK("http://www.congressweb.com/nrln/bills/detail/id/28400","H.R.4386: Stop the Wait Act")</f>
        <v>H.R.4386: Stop the Wait Act</v>
      </c>
      <c r="B81" s="6" t="s">
        <v>16</v>
      </c>
      <c r="C81" s="6" t="s">
        <v>0</v>
      </c>
      <c r="D81" s="6" t="s">
        <v>17</v>
      </c>
      <c r="E81" s="6" t="s">
        <v>17</v>
      </c>
      <c r="F81" s="6" t="s">
        <v>17</v>
      </c>
    </row>
    <row r="82" spans="1:6" ht="12.75">
      <c r="A82" s="6" t="str">
        <f>HYPERLINK("http://www.congressweb.com/nrln/bills/detail/id/28037","H.R.4117: IRA Preservation Act of 2019")</f>
        <v>H.R.4117: IRA Preservation Act of 2019</v>
      </c>
      <c r="B82" s="6" t="s">
        <v>16</v>
      </c>
      <c r="C82" s="6" t="s">
        <v>0</v>
      </c>
      <c r="D82" s="6" t="s">
        <v>17</v>
      </c>
      <c r="E82" s="6" t="s">
        <v>17</v>
      </c>
      <c r="F82" s="6" t="s">
        <v>17</v>
      </c>
    </row>
    <row r="83" spans="1:6" ht="12.75">
      <c r="A83" s="6" t="str">
        <f>HYPERLINK("http://www.congressweb.com/nrln/bills/detail/id/27989","H.R.4056: Medicare Audiologist Access and Services Act of 2019")</f>
        <v>H.R.4056: Medicare Audiologist Access and Services Act of 2019</v>
      </c>
      <c r="B83" s="6" t="s">
        <v>16</v>
      </c>
      <c r="C83" s="6" t="s">
        <v>0</v>
      </c>
      <c r="D83" s="6" t="s">
        <v>17</v>
      </c>
      <c r="E83" s="6" t="s">
        <v>17</v>
      </c>
      <c r="F83" s="6" t="s">
        <v>17</v>
      </c>
    </row>
    <row r="84" spans="1:6" ht="12.75">
      <c r="A84" s="6" t="str">
        <f>HYPERLINK("http://www.congressweb.com/nrln/bills/detail/id/27985","H.R.3924: Streamlining Part D Appeals Act")</f>
        <v>H.R.3924: Streamlining Part D Appeals Act</v>
      </c>
      <c r="B84" s="6" t="s">
        <v>16</v>
      </c>
      <c r="C84" s="6" t="s">
        <v>0</v>
      </c>
      <c r="D84" s="6" t="s">
        <v>17</v>
      </c>
      <c r="E84" s="6" t="s">
        <v>17</v>
      </c>
      <c r="F84" s="6" t="s">
        <v>17</v>
      </c>
    </row>
    <row r="85" spans="1:6"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17</v>
      </c>
      <c r="E85" s="6" t="s">
        <v>17</v>
      </c>
      <c r="F85" s="6" t="s">
        <v>17</v>
      </c>
    </row>
    <row r="86" spans="1:6" ht="12.75">
      <c r="A86" s="6" t="str">
        <f>HYPERLINK("http://www.congressweb.com/nrln/bills/detail/id/27633","H.R.3415: Real-Time Beneficiary Drug Cost")</f>
        <v>H.R.3415: Real-Time Beneficiary Drug Cost</v>
      </c>
      <c r="B86" s="6" t="s">
        <v>16</v>
      </c>
      <c r="C86" s="6" t="s">
        <v>0</v>
      </c>
      <c r="D86" s="6" t="s">
        <v>17</v>
      </c>
      <c r="E86" s="6" t="s">
        <v>17</v>
      </c>
      <c r="F86" s="6" t="s">
        <v>17</v>
      </c>
    </row>
    <row r="87" spans="1:6" ht="12.75">
      <c r="A87" s="6" t="str">
        <f>HYPERLINK("http://www.congressweb.com/nrln/bills/detail/id/27535","H.R.3107: Improving Seniors' Timely Access to Care Act of 2019")</f>
        <v>H.R.3107: Improving Seniors' Timely Access to Care Act of 2019</v>
      </c>
      <c r="B87" s="6" t="s">
        <v>16</v>
      </c>
      <c r="C87" s="6" t="s">
        <v>20</v>
      </c>
      <c r="D87" s="6" t="s">
        <v>17</v>
      </c>
      <c r="E87" s="3" t="s">
        <v>19</v>
      </c>
      <c r="F87" s="6" t="s">
        <v>17</v>
      </c>
    </row>
    <row r="88" spans="1:6" ht="12.75">
      <c r="A88" s="6" t="str">
        <f>HYPERLINK("http://www.congressweb.com/nrln/bills/detail/id/27472","H.R.3029: Improving Low-Income Access to Prescription Act of 2019")</f>
        <v>H.R.3029: Improving Low-Income Access to Prescription Act of 2019</v>
      </c>
      <c r="B88" s="6" t="s">
        <v>16</v>
      </c>
      <c r="C88" s="6" t="s">
        <v>0</v>
      </c>
      <c r="D88" s="6" t="s">
        <v>17</v>
      </c>
      <c r="E88" s="6" t="s">
        <v>17</v>
      </c>
      <c r="F88" s="6" t="s">
        <v>17</v>
      </c>
    </row>
    <row r="89" spans="1:6" ht="12.75">
      <c r="A89" s="6" t="str">
        <f>HYPERLINK("http://www.congressweb.com/nrln/bills/detail/id/30266","H.R.2878: Homecare for Seniors Act")</f>
        <v>H.R.2878: Homecare for Seniors Act</v>
      </c>
      <c r="B89" s="6" t="s">
        <v>16</v>
      </c>
      <c r="C89" s="6" t="s">
        <v>0</v>
      </c>
      <c r="D89" s="6" t="s">
        <v>17</v>
      </c>
      <c r="E89" s="6" t="s">
        <v>17</v>
      </c>
      <c r="F89" s="6" t="s">
        <v>17</v>
      </c>
    </row>
    <row r="90" spans="1:6" ht="12.75">
      <c r="A90" s="6" t="str">
        <f>HYPERLINK("http://www.congressweb.com/nrln/bills/detail/id/27899","H.R.2777: Protecting Access to Lifesaving Screenings (PALS) Act")</f>
        <v>H.R.2777: Protecting Access to Lifesaving Screenings (PALS) Act</v>
      </c>
      <c r="B90" s="6" t="s">
        <v>16</v>
      </c>
      <c r="C90" s="6" t="s">
        <v>20</v>
      </c>
      <c r="D90" s="3" t="s">
        <v>19</v>
      </c>
      <c r="E90" s="6" t="s">
        <v>17</v>
      </c>
      <c r="F90" s="6" t="s">
        <v>17</v>
      </c>
    </row>
    <row r="91" spans="1:6" ht="12.75">
      <c r="A91" s="6" t="str">
        <f>HYPERLINK("http://www.congressweb.com/nrln/bills/detail/id/27272","H.R.2771: Protecting HOME Act of 2019")</f>
        <v>H.R.2771: Protecting HOME Act of 2019</v>
      </c>
      <c r="B91" s="6" t="s">
        <v>16</v>
      </c>
      <c r="C91" s="6" t="s">
        <v>0</v>
      </c>
      <c r="D91" s="6" t="s">
        <v>17</v>
      </c>
      <c r="E91" s="6" t="s">
        <v>17</v>
      </c>
      <c r="F91" s="6" t="s">
        <v>17</v>
      </c>
    </row>
    <row r="92" spans="1:6" ht="12.75">
      <c r="A92" s="6" t="str">
        <f>HYPERLINK("http://www.congressweb.com/nrln/bills/detail/id/27274","H.R.2770: Huntington's Disease Parity Act of 2019")</f>
        <v>H.R.2770: Huntington's Disease Parity Act of 2019</v>
      </c>
      <c r="B92" s="6" t="s">
        <v>16</v>
      </c>
      <c r="C92" s="6" t="s">
        <v>0</v>
      </c>
      <c r="D92" s="6" t="s">
        <v>17</v>
      </c>
      <c r="E92" s="6" t="s">
        <v>17</v>
      </c>
      <c r="F92" s="6" t="s">
        <v>17</v>
      </c>
    </row>
    <row r="93" spans="1:6"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3" t="s">
        <v>19</v>
      </c>
      <c r="E93" s="3" t="s">
        <v>19</v>
      </c>
      <c r="F93" s="6" t="s">
        <v>17</v>
      </c>
    </row>
    <row r="94" spans="1:6" ht="12.75">
      <c r="A94" s="6" t="str">
        <f>HYPERLINK("http://www.congressweb.com/nrln/bills/detail/id/27188","H.R.2610: Stop Senior Scams Act")</f>
        <v>H.R.2610: Stop Senior Scams Act</v>
      </c>
      <c r="B94" s="6" t="s">
        <v>16</v>
      </c>
      <c r="C94" s="6" t="s">
        <v>0</v>
      </c>
      <c r="D94" s="6" t="s">
        <v>17</v>
      </c>
      <c r="E94" s="6" t="s">
        <v>17</v>
      </c>
      <c r="F94" s="3" t="s">
        <v>19</v>
      </c>
    </row>
    <row r="95" spans="1:6" ht="12.75">
      <c r="A95" s="6" t="str">
        <f>HYPERLINK("http://www.congressweb.com/nrln/bills/detail/id/27168","H.R.2594: Rural Access to Hospice Act of 2019")</f>
        <v>H.R.2594: Rural Access to Hospice Act of 2019</v>
      </c>
      <c r="B95" s="6" t="s">
        <v>16</v>
      </c>
      <c r="C95" s="6" t="s">
        <v>0</v>
      </c>
      <c r="D95" s="6" t="s">
        <v>17</v>
      </c>
      <c r="E95" s="6" t="s">
        <v>17</v>
      </c>
      <c r="F95" s="3" t="s">
        <v>19</v>
      </c>
    </row>
    <row r="96" spans="1:6" ht="12.75">
      <c r="A96" s="6" t="str">
        <f>HYPERLINK("http://www.congressweb.com/nrln/bills/detail/id/27167","H.R.2573: Home Health Payment Innovation Act of 2019")</f>
        <v>H.R.2573: Home Health Payment Innovation Act of 2019</v>
      </c>
      <c r="B96" s="6" t="s">
        <v>16</v>
      </c>
      <c r="C96" s="6" t="s">
        <v>0</v>
      </c>
      <c r="D96" s="6" t="s">
        <v>17</v>
      </c>
      <c r="E96" s="3" t="s">
        <v>19</v>
      </c>
      <c r="F96" s="6" t="s">
        <v>17</v>
      </c>
    </row>
    <row r="97" spans="1:6" ht="12.75">
      <c r="A97" s="6" t="str">
        <f>HYPERLINK("http://www.congressweb.com/nrln/bills/detail/id/27090","H.R.2376: Prescription Pricing for the People Act of 2019")</f>
        <v>H.R.2376: Prescription Pricing for the People Act of 2019</v>
      </c>
      <c r="B97" s="6" t="s">
        <v>16</v>
      </c>
      <c r="C97" s="6" t="s">
        <v>0</v>
      </c>
      <c r="D97" s="6" t="s">
        <v>17</v>
      </c>
      <c r="E97" s="6" t="s">
        <v>17</v>
      </c>
      <c r="F97" s="6" t="s">
        <v>17</v>
      </c>
    </row>
    <row r="98" spans="1:6" ht="12.75">
      <c r="A98" s="6" t="str">
        <f>HYPERLINK("http://www.congressweb.com/nrln/bills/detail/id/27089","H.R.2375: Preserve Access to Affordable Generics and Biosimilars Act")</f>
        <v>H.R.2375: Preserve Access to Affordable Generics and Biosimilars Act</v>
      </c>
      <c r="B98" s="6" t="s">
        <v>16</v>
      </c>
      <c r="C98" s="6" t="s">
        <v>0</v>
      </c>
      <c r="D98" s="6" t="s">
        <v>17</v>
      </c>
      <c r="E98" s="6" t="s">
        <v>17</v>
      </c>
      <c r="F98" s="6" t="s">
        <v>17</v>
      </c>
    </row>
    <row r="99" spans="1:6" ht="12.75">
      <c r="A99" s="6" t="str">
        <f>HYPERLINK("http://www.congressweb.com/nrln/bills/detail/id/27088","H.R.2374: Stop STALLING Act")</f>
        <v>H.R.2374: Stop STALLING Act</v>
      </c>
      <c r="B99" s="6" t="s">
        <v>16</v>
      </c>
      <c r="C99" s="6" t="s">
        <v>0</v>
      </c>
      <c r="D99" s="6" t="s">
        <v>17</v>
      </c>
      <c r="E99" s="6" t="s">
        <v>17</v>
      </c>
      <c r="F99" s="6" t="s">
        <v>17</v>
      </c>
    </row>
    <row r="100" spans="1:6" ht="12.75">
      <c r="A100" s="6" t="str">
        <f>HYPERLINK("http://www.congressweb.com/nrln/bills/detail/id/26800","H.R.2178: Metastatic Breast Cancer Access to Care Act")</f>
        <v>H.R.2178: Metastatic Breast Cancer Access to Care Act</v>
      </c>
      <c r="B100" s="6" t="s">
        <v>16</v>
      </c>
      <c r="C100" s="6" t="s">
        <v>20</v>
      </c>
      <c r="D100" s="6" t="s">
        <v>17</v>
      </c>
      <c r="E100" s="6" t="s">
        <v>17</v>
      </c>
      <c r="F100" s="6" t="s">
        <v>17</v>
      </c>
    </row>
    <row r="101" spans="1:6" ht="12.75">
      <c r="A101" s="6" t="str">
        <f>HYPERLINK("http://www.congressweb.com/nrln/bills/detail/id/26798","H.R.2150: Home Health Care Planning Improvement Act of 2019")</f>
        <v>H.R.2150: Home Health Care Planning Improvement Act of 2019</v>
      </c>
      <c r="B101" s="6" t="s">
        <v>16</v>
      </c>
      <c r="C101" s="6" t="s">
        <v>0</v>
      </c>
      <c r="D101" s="3" t="s">
        <v>19</v>
      </c>
      <c r="E101" s="6" t="s">
        <v>17</v>
      </c>
      <c r="F101" s="3" t="s">
        <v>19</v>
      </c>
    </row>
    <row r="102" spans="1:6"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17</v>
      </c>
      <c r="E102" s="3" t="s">
        <v>19</v>
      </c>
      <c r="F102" s="6" t="s">
        <v>17</v>
      </c>
    </row>
    <row r="103" spans="1:6" ht="12.75">
      <c r="A103" s="6" t="str">
        <f>HYPERLINK("http://www.congressweb.com/nrln/bills/detail/id/26659","H.R.1948: Lymphedema Treatment Act of 2019")</f>
        <v>H.R.1948: Lymphedema Treatment Act of 2019</v>
      </c>
      <c r="B103" s="6" t="s">
        <v>16</v>
      </c>
      <c r="C103" s="6" t="s">
        <v>0</v>
      </c>
      <c r="D103" s="3" t="s">
        <v>19</v>
      </c>
      <c r="E103" s="3" t="s">
        <v>19</v>
      </c>
      <c r="F103" s="3" t="s">
        <v>19</v>
      </c>
    </row>
    <row r="104" spans="1:6" ht="12.75">
      <c r="A104" s="6" t="str">
        <f>HYPERLINK("http://www.congressweb.com/nrln/bills/detail/id/29245","H.R.1939: Health Coverage Tax Credit Reauthorization Act of 2019")</f>
        <v>H.R.1939: Health Coverage Tax Credit Reauthorization Act of 2019</v>
      </c>
      <c r="B104" s="6" t="s">
        <v>16</v>
      </c>
      <c r="C104" s="6" t="s">
        <v>21</v>
      </c>
      <c r="D104" s="6" t="s">
        <v>17</v>
      </c>
      <c r="E104" s="6" t="s">
        <v>17</v>
      </c>
      <c r="F104" s="6" t="s">
        <v>17</v>
      </c>
    </row>
    <row r="105" spans="1:6" ht="12.75">
      <c r="A105" s="6" t="str">
        <f>HYPERLINK("http://www.congressweb.com/nrln/bills/detail/id/26654","H.R.1873: Improving HOPE for Alzheimer's")</f>
        <v>H.R.1873: Improving HOPE for Alzheimer's</v>
      </c>
      <c r="B105" s="6" t="s">
        <v>16</v>
      </c>
      <c r="C105" s="6" t="s">
        <v>20</v>
      </c>
      <c r="D105" s="6" t="s">
        <v>17</v>
      </c>
      <c r="E105" s="3" t="s">
        <v>19</v>
      </c>
      <c r="F105" s="6" t="s">
        <v>17</v>
      </c>
    </row>
    <row r="106" spans="1:6" ht="12.75">
      <c r="A106" s="6" t="str">
        <f>HYPERLINK("http://www.congressweb.com/nrln/bills/detail/id/28054","H.R.1730: Cancer Drug Parity Act of 2019")</f>
        <v>H.R.1730: Cancer Drug Parity Act of 2019</v>
      </c>
      <c r="B106" s="6" t="s">
        <v>16</v>
      </c>
      <c r="C106" s="6" t="s">
        <v>0</v>
      </c>
      <c r="D106" s="6" t="s">
        <v>17</v>
      </c>
      <c r="E106" s="6" t="s">
        <v>17</v>
      </c>
      <c r="F106" s="6" t="s">
        <v>17</v>
      </c>
    </row>
    <row r="107" spans="1:6" ht="12.75">
      <c r="A107" s="6" t="str">
        <f>HYPERLINK("http://www.congressweb.com/nrln/bills/detail/id/26488","H.R.1682:  Improving Access to Medicare Coverage Act of 2019")</f>
        <v>H.R.1682:  Improving Access to Medicare Coverage Act of 2019</v>
      </c>
      <c r="B107" s="6" t="s">
        <v>16</v>
      </c>
      <c r="C107" s="6" t="s">
        <v>0</v>
      </c>
      <c r="D107" s="6" t="s">
        <v>17</v>
      </c>
      <c r="E107" s="6" t="s">
        <v>17</v>
      </c>
      <c r="F107" s="6" t="s">
        <v>17</v>
      </c>
    </row>
    <row r="108" spans="1:6" ht="12.75">
      <c r="A108" s="6" t="str">
        <f>HYPERLINK("http://www.congressweb.com/nrln/bills/detail/id/26409","H.R.1570: Removing Barriers to Colorectal Cancer Screening Act of 2019")</f>
        <v>H.R.1570: Removing Barriers to Colorectal Cancer Screening Act of 2019</v>
      </c>
      <c r="B108" s="6" t="s">
        <v>16</v>
      </c>
      <c r="C108" s="6" t="s">
        <v>0</v>
      </c>
      <c r="D108" s="6" t="s">
        <v>17</v>
      </c>
      <c r="E108" s="3" t="s">
        <v>19</v>
      </c>
      <c r="F108" s="3" t="s">
        <v>19</v>
      </c>
    </row>
    <row r="109" spans="1:6" ht="25.5">
      <c r="A109" s="6" t="str">
        <f>HYPERLINK("http://www.congressweb.com/nrln/bills/detail/id/26214","H.R.1499: Protecting Consumer Access to Generic Drugs Act of 2019")</f>
        <v>H.R.1499: Protecting Consumer Access to Generic Drugs Act of 2019</v>
      </c>
      <c r="B109" s="6" t="s">
        <v>16</v>
      </c>
      <c r="C109" s="6" t="s">
        <v>30</v>
      </c>
      <c r="D109" s="6" t="s">
        <v>17</v>
      </c>
      <c r="E109" s="6" t="s">
        <v>17</v>
      </c>
      <c r="F109" s="6" t="s">
        <v>17</v>
      </c>
    </row>
    <row r="110" spans="1:6" ht="12.75">
      <c r="A110" s="6" t="str">
        <f>HYPERLINK("http://www.congressweb.com/nrln/bills/detail/id/26166","H.R.1478: Affordable Insulin Act of 2019")</f>
        <v>H.R.1478: Affordable Insulin Act of 2019</v>
      </c>
      <c r="B110" s="6" t="s">
        <v>16</v>
      </c>
      <c r="C110" s="6" t="s">
        <v>0</v>
      </c>
      <c r="D110" s="6" t="s">
        <v>17</v>
      </c>
      <c r="E110" s="6" t="s">
        <v>17</v>
      </c>
      <c r="F110" s="6" t="s">
        <v>17</v>
      </c>
    </row>
    <row r="111" spans="1:6"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17</v>
      </c>
      <c r="E111" s="6" t="s">
        <v>17</v>
      </c>
      <c r="F111" s="6" t="s">
        <v>17</v>
      </c>
    </row>
    <row r="112" spans="1:6" ht="12.75">
      <c r="A112" s="6" t="str">
        <f>HYPERLINK("http://www.congressweb.com/nrln/bills/detail/id/25906","H.R.1093: Stop Price Gouging Act")</f>
        <v>H.R.1093: Stop Price Gouging Act</v>
      </c>
      <c r="B112" s="6" t="s">
        <v>16</v>
      </c>
      <c r="C112" s="6" t="s">
        <v>0</v>
      </c>
      <c r="D112" s="6" t="s">
        <v>17</v>
      </c>
      <c r="E112" s="6" t="s">
        <v>17</v>
      </c>
      <c r="F112" s="6" t="s">
        <v>17</v>
      </c>
    </row>
    <row r="113" spans="1:6" ht="12.75">
      <c r="A113" s="6" t="str">
        <f>HYPERLINK("http://www.congressweb.com/nrln/bills/detail/id/25904","H.R.1046: Medicare Negotiation and Competitive Licensing Act of 2019")</f>
        <v>H.R.1046: Medicare Negotiation and Competitive Licensing Act of 2019</v>
      </c>
      <c r="B113" s="6" t="s">
        <v>16</v>
      </c>
      <c r="C113" s="6" t="s">
        <v>0</v>
      </c>
      <c r="D113" s="3" t="s">
        <v>19</v>
      </c>
      <c r="E113" s="6" t="s">
        <v>17</v>
      </c>
      <c r="F113" s="6" t="s">
        <v>17</v>
      </c>
    </row>
    <row r="114" spans="1:6" ht="12.75">
      <c r="A114" s="6" t="str">
        <f>HYPERLINK("http://www.congressweb.com/nrln/bills/detail/id/25903","H.R.1035: Prescription Drug Price Transparency Act")</f>
        <v>H.R.1035: Prescription Drug Price Transparency Act</v>
      </c>
      <c r="B114" s="6" t="s">
        <v>16</v>
      </c>
      <c r="C114" s="6" t="s">
        <v>0</v>
      </c>
      <c r="D114" s="6" t="s">
        <v>17</v>
      </c>
      <c r="E114" s="6" t="s">
        <v>17</v>
      </c>
      <c r="F114" s="6" t="s">
        <v>17</v>
      </c>
    </row>
    <row r="115" spans="1:6" ht="12.75">
      <c r="A115" s="6" t="str">
        <f>HYPERLINK("http://www.congressweb.com/nrln/bills/detail/id/25902","H.R.1034: Phair Pricing Ac of 2019")</f>
        <v>H.R.1034: Phair Pricing Ac of 2019</v>
      </c>
      <c r="B115" s="6" t="s">
        <v>16</v>
      </c>
      <c r="C115" s="6" t="s">
        <v>0</v>
      </c>
      <c r="D115" s="6" t="s">
        <v>17</v>
      </c>
      <c r="E115" s="6" t="s">
        <v>17</v>
      </c>
      <c r="F115" s="6" t="s">
        <v>17</v>
      </c>
    </row>
    <row r="116" spans="1:6"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17</v>
      </c>
      <c r="E116" s="6" t="s">
        <v>17</v>
      </c>
      <c r="F116" s="6" t="s">
        <v>17</v>
      </c>
    </row>
    <row r="117" spans="1:6" ht="12.75">
      <c r="A117" s="6" t="str">
        <f>HYPERLINK("http://www.congressweb.com/nrln/bills/detail/id/25863","H.R.945: Mental Health Access Improvement Act of 2019")</f>
        <v>H.R.945: Mental Health Access Improvement Act of 2019</v>
      </c>
      <c r="B117" s="6" t="s">
        <v>16</v>
      </c>
      <c r="C117" s="6" t="s">
        <v>0</v>
      </c>
      <c r="D117" s="6" t="s">
        <v>17</v>
      </c>
      <c r="E117" s="6" t="s">
        <v>17</v>
      </c>
      <c r="F117" s="6" t="s">
        <v>17</v>
      </c>
    </row>
    <row r="118" spans="1:6"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31</v>
      </c>
      <c r="D118" s="6" t="s">
        <v>17</v>
      </c>
      <c r="E118" s="6" t="s">
        <v>17</v>
      </c>
      <c r="F118" s="6" t="s">
        <v>17</v>
      </c>
    </row>
    <row r="119" spans="1:6" ht="12.75">
      <c r="A119" s="6" t="str">
        <f>HYPERLINK("http://www.congressweb.com/nrln/bills/detail/id/29811","H.R.861: End Surprise Billing Act of 2019 ")</f>
        <v>H.R.861: End Surprise Billing Act of 2019 </v>
      </c>
      <c r="B119" s="6" t="s">
        <v>16</v>
      </c>
      <c r="C119" s="6" t="s">
        <v>20</v>
      </c>
      <c r="D119" s="3" t="s">
        <v>19</v>
      </c>
      <c r="E119" s="6" t="s">
        <v>17</v>
      </c>
      <c r="F119" s="6" t="s">
        <v>17</v>
      </c>
    </row>
    <row r="120" spans="1:6" ht="12.75">
      <c r="A120" s="6" t="str">
        <f>HYPERLINK("http://www.congressweb.com/nrln/bills/detail/id/25786","H.R.860: Social Security 2100 Act ")</f>
        <v>H.R.860: Social Security 2100 Act </v>
      </c>
      <c r="B120" s="6" t="s">
        <v>16</v>
      </c>
      <c r="C120" s="6" t="s">
        <v>20</v>
      </c>
      <c r="D120" s="3" t="s">
        <v>19</v>
      </c>
      <c r="E120" s="6" t="s">
        <v>17</v>
      </c>
      <c r="F120" s="3" t="s">
        <v>19</v>
      </c>
    </row>
    <row r="121" spans="1:6" ht="12.75">
      <c r="A121" s="6" t="str">
        <f>HYPERLINK("http://www.congressweb.com/nrln/bills/detail/id/25671","H.R.652: Comprehensive Care for Seniors Act of 2019")</f>
        <v>H.R.652: Comprehensive Care for Seniors Act of 2019</v>
      </c>
      <c r="B121" s="6" t="s">
        <v>16</v>
      </c>
      <c r="C121" s="6" t="s">
        <v>0</v>
      </c>
      <c r="D121" s="6" t="s">
        <v>17</v>
      </c>
      <c r="E121" s="6" t="s">
        <v>17</v>
      </c>
      <c r="F121" s="6" t="s">
        <v>17</v>
      </c>
    </row>
    <row r="122" spans="1:6" ht="12.75">
      <c r="A122" s="6" t="str">
        <f>HYPERLINK("http://www.congressweb.com/nrln/bills/detail/id/25629","H.R.478: Safe and Affordable Drugs from Canada Act")</f>
        <v>H.R.478: Safe and Affordable Drugs from Canada Act</v>
      </c>
      <c r="B122" s="6" t="s">
        <v>16</v>
      </c>
      <c r="C122" s="6" t="s">
        <v>20</v>
      </c>
      <c r="D122" s="6" t="s">
        <v>17</v>
      </c>
      <c r="E122" s="6" t="s">
        <v>17</v>
      </c>
      <c r="F122" s="6" t="s">
        <v>17</v>
      </c>
    </row>
    <row r="123" spans="1:6" ht="12.75">
      <c r="A123" s="6" t="str">
        <f>HYPERLINK("http://www.congressweb.com/nrln/bills/detail/id/25623","H.R.448: Medicare Drug Price Negotiation Act")</f>
        <v>H.R.448: Medicare Drug Price Negotiation Act</v>
      </c>
      <c r="B123" s="6" t="s">
        <v>16</v>
      </c>
      <c r="C123" s="6" t="s">
        <v>20</v>
      </c>
      <c r="D123" s="3" t="s">
        <v>19</v>
      </c>
      <c r="E123" s="6" t="s">
        <v>17</v>
      </c>
      <c r="F123" s="6" t="s">
        <v>17</v>
      </c>
    </row>
    <row r="124" spans="1:6" ht="12.75">
      <c r="A124" s="6" t="str">
        <f>HYPERLINK("http://www.congressweb.com/nrln/bills/detail/id/25628","H.R.447: Affordable and Safe Prescription Drug Importation Act")</f>
        <v>H.R.447: Affordable and Safe Prescription Drug Importation Act</v>
      </c>
      <c r="B124" s="6" t="s">
        <v>16</v>
      </c>
      <c r="C124" s="6" t="s">
        <v>0</v>
      </c>
      <c r="D124" s="3" t="s">
        <v>19</v>
      </c>
      <c r="E124" s="6" t="s">
        <v>17</v>
      </c>
      <c r="F124" s="6" t="s">
        <v>17</v>
      </c>
    </row>
    <row r="125" spans="1:6" ht="12.75">
      <c r="A125" s="6" t="str">
        <f>HYPERLINK("http://www.congressweb.com/nrln/bills/detail/id/25622","H.R.397: Rehabilitation of Multiemployer Pension Act")</f>
        <v>H.R.397: Rehabilitation of Multiemployer Pension Act</v>
      </c>
      <c r="B125" s="6" t="s">
        <v>16</v>
      </c>
      <c r="C125" s="6" t="s">
        <v>0</v>
      </c>
      <c r="D125" s="3" t="s">
        <v>19</v>
      </c>
      <c r="E125" s="6" t="s">
        <v>17</v>
      </c>
      <c r="F125" s="3" t="s">
        <v>19</v>
      </c>
    </row>
    <row r="126" spans="1:6" ht="12.75">
      <c r="A126" s="6" t="str">
        <f>HYPERLINK("http://www.congressweb.com/nrln/bills/detail/id/25617","H.R.366: Insulin Access for All Act of 2019")</f>
        <v>H.R.366: Insulin Access for All Act of 2019</v>
      </c>
      <c r="B126" s="6" t="s">
        <v>16</v>
      </c>
      <c r="C126" s="6" t="s">
        <v>0</v>
      </c>
      <c r="D126" s="6" t="s">
        <v>17</v>
      </c>
      <c r="E126" s="6" t="s">
        <v>17</v>
      </c>
      <c r="F126" s="6" t="s">
        <v>17</v>
      </c>
    </row>
    <row r="127" spans="1:6" ht="12.75">
      <c r="A127" s="6" t="str">
        <f>HYPERLINK("http://www.congressweb.com/nrln/bills/detail/id/25598","H.R.275: Empowering Medicare Seniors to Negotiate Drug Prices Act")</f>
        <v>H.R.275: Empowering Medicare Seniors to Negotiate Drug Prices Act</v>
      </c>
      <c r="B127" s="6" t="s">
        <v>16</v>
      </c>
      <c r="C127" s="6" t="s">
        <v>20</v>
      </c>
      <c r="D127" s="6" t="s">
        <v>17</v>
      </c>
      <c r="E127" s="6" t="s">
        <v>17</v>
      </c>
      <c r="F127" s="6" t="s">
        <v>17</v>
      </c>
    </row>
    <row r="128" spans="1:6" ht="25.5">
      <c r="A128" s="5" t="s">
        <v>32</v>
      </c>
      <c r="B128" s="5" t="s">
        <v>23</v>
      </c>
      <c r="C128" s="5" t="s">
        <v>0</v>
      </c>
      <c r="D128" s="5" t="s">
        <v>4</v>
      </c>
      <c r="E128" s="5" t="s">
        <v>4</v>
      </c>
      <c r="F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2021-01-02T17:50:41Z</dcterms:modified>
  <cp:category/>
  <cp:version/>
  <cp:contentType/>
  <cp:contentStatus/>
</cp:coreProperties>
</file>