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925" activeTab="0"/>
  </bookViews>
  <sheets>
    <sheet name="Sheet1" sheetId="1" r:id="rId1"/>
  </sheets>
  <definedNames/>
  <calcPr fullCalcOnLoad="1"/>
</workbook>
</file>

<file path=xl/sharedStrings.xml><?xml version="1.0" encoding="utf-8"?>
<sst xmlns="http://schemas.openxmlformats.org/spreadsheetml/2006/main" count="830" uniqueCount="37">
  <si>
    <t/>
  </si>
  <si>
    <t>NRLN Report  - SC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</si>
  <si>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</si>
  <si>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</si>
  <si>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</si>
  <si>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</si>
  <si>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</si>
  <si>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</si>
  <si>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</si>
  <si>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</si>
  <si>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</si>
  <si>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</si>
  <si>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</si>
  <si>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</si>
  <si>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SC Sen. Graham</t>
  </si>
  <si>
    <t>SC Sen. Scott</t>
  </si>
  <si>
    <t>Support</t>
  </si>
  <si>
    <t>No</t>
  </si>
  <si>
    <t>Yes</t>
  </si>
  <si>
    <t>Oppose</t>
  </si>
  <si>
    <t>AA</t>
  </si>
  <si>
    <t>BP Law</t>
  </si>
  <si>
    <t>Senate Votes for the 116th Congress (2019 - 2020)</t>
  </si>
  <si>
    <t>Against NRLN</t>
  </si>
  <si>
    <t>House Bills for the 116th Congress (2019 - 2020) -- Supported by the NRLN (Jan 2021)</t>
  </si>
  <si>
    <t>SC 01 Rep. Cunningham</t>
  </si>
  <si>
    <t>SC 02 Rep. Wilson</t>
  </si>
  <si>
    <t>SC 03 Rep. Duncan</t>
  </si>
  <si>
    <t>SC 04 Rep. Timmons</t>
  </si>
  <si>
    <t>SC 05 Rep. Norman</t>
  </si>
  <si>
    <t>SC 06 Rep. Clyburn</t>
  </si>
  <si>
    <t>SC 07 Rep. Rice</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</si>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</sst>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Alignment="1">
      <alignment/>
    </xf>
    <xf numFmtId="0" fontId="1" fillId="0" borderId="0" xfId="0" applyFont="1" applyAlignment="1">
      <alignment wrapText="1"/>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28"/>
  <sheetViews>
    <sheetView tabSelected="1" zoomScalePageLayoutView="0" workbookViewId="0" topLeftCell="A60">
      <selection activeCell="J74" sqref="J74:J76"/>
    </sheetView>
  </sheetViews>
  <sheetFormatPr defaultColWidth="9.140625" defaultRowHeight="12.75"/>
  <cols>
    <col min="1" max="1" width="60.00390625" style="0" customWidth="1"/>
    <col min="12" max="12" width="10.00390625" style="0" customWidth="1"/>
  </cols>
  <sheetData>
    <row r="2" spans="1:12" ht="24.75" customHeight="1">
      <c r="A2" s="1" t="s">
        <v>0</v>
      </c>
      <c r="B2" s="8" t="s">
        <v>1</v>
      </c>
      <c r="C2" s="8" t="s">
        <v>0</v>
      </c>
      <c r="D2" s="8" t="s">
        <v>0</v>
      </c>
      <c r="E2" s="8" t="s">
        <v>0</v>
      </c>
      <c r="F2" s="8" t="s">
        <v>0</v>
      </c>
      <c r="G2" s="8" t="s">
        <v>0</v>
      </c>
      <c r="H2" s="8" t="s">
        <v>0</v>
      </c>
      <c r="I2" s="8" t="s">
        <v>0</v>
      </c>
      <c r="J2" s="8" t="s">
        <v>0</v>
      </c>
      <c r="K2" s="1" t="s">
        <v>0</v>
      </c>
      <c r="L2" s="1">
        <v>44198</v>
      </c>
    </row>
    <row r="3" spans="1:12" ht="45" customHeight="1">
      <c r="A3" s="9" t="s">
        <v>2</v>
      </c>
      <c r="B3" s="10"/>
      <c r="C3" s="10"/>
      <c r="D3" s="10"/>
      <c r="E3" s="10"/>
      <c r="F3" s="10"/>
      <c r="G3" s="10"/>
      <c r="H3" s="10"/>
      <c r="I3" s="10"/>
      <c r="J3" s="10"/>
      <c r="K3" s="10"/>
      <c r="L3" s="10"/>
    </row>
    <row r="4" spans="1:12" ht="34.5" customHeight="1">
      <c r="A4" s="9" t="s">
        <v>3</v>
      </c>
      <c r="B4" s="10"/>
      <c r="C4" s="10"/>
      <c r="D4" s="10"/>
      <c r="E4" s="10"/>
      <c r="F4" s="10"/>
      <c r="G4" s="10"/>
      <c r="H4" s="10"/>
      <c r="I4" s="10"/>
      <c r="J4" s="10"/>
      <c r="K4" s="10"/>
      <c r="L4" s="10"/>
    </row>
    <row r="5" spans="1:12" ht="45" customHeight="1">
      <c r="A5" s="11" t="s">
        <v>5</v>
      </c>
      <c r="B5" s="11" t="s">
        <v>0</v>
      </c>
      <c r="C5" s="11" t="s">
        <v>4</v>
      </c>
      <c r="D5" s="10"/>
      <c r="E5" s="10"/>
      <c r="F5" s="10"/>
      <c r="G5" s="10"/>
      <c r="H5" s="10"/>
      <c r="I5" s="10"/>
      <c r="J5" s="10"/>
      <c r="K5" s="10"/>
      <c r="L5" s="10"/>
    </row>
    <row r="6" spans="1:12" ht="12.75">
      <c r="A6" s="9" t="s">
        <v>6</v>
      </c>
      <c r="B6" s="9" t="s">
        <v>0</v>
      </c>
      <c r="C6" s="9" t="s">
        <v>4</v>
      </c>
      <c r="D6" s="10"/>
      <c r="E6" s="10"/>
      <c r="F6" s="10"/>
      <c r="G6" s="10"/>
      <c r="H6" s="10"/>
      <c r="I6" s="10"/>
      <c r="J6" s="10"/>
      <c r="K6" s="10"/>
      <c r="L6" s="10"/>
    </row>
    <row r="7" spans="1:12" ht="12.75">
      <c r="A7" s="10" t="s">
        <v>7</v>
      </c>
      <c r="B7" s="10" t="s">
        <v>0</v>
      </c>
      <c r="C7" s="10" t="s">
        <v>4</v>
      </c>
      <c r="D7" s="10"/>
      <c r="E7" s="10"/>
      <c r="F7" s="10"/>
      <c r="G7" s="10"/>
      <c r="H7" s="10"/>
      <c r="I7" s="10"/>
      <c r="J7" s="10"/>
      <c r="K7" s="10"/>
      <c r="L7" s="10"/>
    </row>
    <row r="8" spans="1:12" ht="30" customHeight="1">
      <c r="A8" s="9" t="s">
        <v>8</v>
      </c>
      <c r="B8" s="9" t="s">
        <v>0</v>
      </c>
      <c r="C8" s="9" t="s">
        <v>4</v>
      </c>
      <c r="D8" s="10"/>
      <c r="E8" s="10"/>
      <c r="F8" s="10"/>
      <c r="G8" s="10"/>
      <c r="H8" s="10"/>
      <c r="I8" s="10"/>
      <c r="J8" s="10"/>
      <c r="K8" s="10"/>
      <c r="L8" s="10"/>
    </row>
    <row r="9" spans="1:12" ht="12.75">
      <c r="A9" s="12" t="str">
        <f>HYPERLINK("https://www.congress.gov/search?q=%7B%22source%22%3A%22legislation%22%2C%22congress%22%3A114%7D","Details on these bills, listed or not, may be found on Congress.gov")</f>
        <v>Details on these bills, listed or not, may be found on Congress.gov</v>
      </c>
      <c r="B9" s="10" t="s">
        <v>0</v>
      </c>
      <c r="C9" s="10" t="s">
        <v>4</v>
      </c>
      <c r="D9" s="10"/>
      <c r="E9" s="10"/>
      <c r="F9" s="10"/>
      <c r="G9" s="10"/>
      <c r="H9" s="10"/>
      <c r="I9" s="10"/>
      <c r="J9" s="10"/>
      <c r="K9" s="10"/>
      <c r="L9" s="10"/>
    </row>
    <row r="10" spans="1:5" ht="30" customHeight="1">
      <c r="A10" s="4" t="s">
        <v>9</v>
      </c>
      <c r="B10" s="13" t="s">
        <v>10</v>
      </c>
      <c r="C10" s="14" t="s">
        <v>0</v>
      </c>
      <c r="D10" s="2" t="s">
        <v>0</v>
      </c>
      <c r="E10" s="2" t="s">
        <v>4</v>
      </c>
    </row>
    <row r="11" spans="1:5" ht="25.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6" t="s">
        <v>17</v>
      </c>
      <c r="E12" s="6" t="s">
        <v>17</v>
      </c>
    </row>
    <row r="13" spans="1:5" ht="12.7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6" t="s">
        <v>17</v>
      </c>
      <c r="E13" s="6" t="s">
        <v>17</v>
      </c>
    </row>
    <row r="14" spans="1:5" ht="12.75">
      <c r="A14" s="6" t="str">
        <f>HYPERLINK("http://www.congressweb.com/nrln/bills/detail/id/30263","S.3703: Promoting Alzheimer's Awareness to Prevent Elder Abuse ")</f>
        <v>S.3703: Promoting Alzheimer's Awareness to Prevent Elder Abuse </v>
      </c>
      <c r="B14" s="6" t="s">
        <v>16</v>
      </c>
      <c r="C14" s="6" t="s">
        <v>0</v>
      </c>
      <c r="D14" s="6" t="s">
        <v>17</v>
      </c>
      <c r="E14" s="3" t="s">
        <v>18</v>
      </c>
    </row>
    <row r="15" spans="1:5" ht="12.7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6" t="s">
        <v>17</v>
      </c>
      <c r="E15" s="6" t="s">
        <v>17</v>
      </c>
    </row>
    <row r="16" spans="1:5" ht="12.75">
      <c r="A16" s="6" t="str">
        <f>HYPERLINK("http://www.congressweb.com/nrln/bills/detail/id/30265","S.3261: Homecare for Seniors Act")</f>
        <v>S.3261: Homecare for Seniors Act</v>
      </c>
      <c r="B16" s="6" t="s">
        <v>16</v>
      </c>
      <c r="C16" s="6" t="s">
        <v>0</v>
      </c>
      <c r="D16" s="6" t="s">
        <v>17</v>
      </c>
      <c r="E16" s="6" t="s">
        <v>17</v>
      </c>
    </row>
    <row r="17" spans="1:5" ht="12.75">
      <c r="A17" s="6" t="str">
        <f>HYPERLINK("http://www.congressweb.com/nrln/bills/detail/id/29612","S.3234: Social Security Solvency and Sustainability Act")</f>
        <v>S.3234: Social Security Solvency and Sustainability Act</v>
      </c>
      <c r="B17" s="6" t="s">
        <v>19</v>
      </c>
      <c r="C17" s="6" t="s">
        <v>0</v>
      </c>
      <c r="D17" s="3" t="s">
        <v>18</v>
      </c>
      <c r="E17" s="3" t="s">
        <v>18</v>
      </c>
    </row>
    <row r="18" spans="1:5" ht="12.75">
      <c r="A18" s="6" t="str">
        <f>HYPERLINK("http://www.congressweb.com/nrln/bills/detail/id/29649","S.2989: Know Your Social Security Act")</f>
        <v>S.2989: Know Your Social Security Act</v>
      </c>
      <c r="B18" s="6" t="s">
        <v>16</v>
      </c>
      <c r="C18" s="6" t="s">
        <v>0</v>
      </c>
      <c r="D18" s="6" t="s">
        <v>17</v>
      </c>
      <c r="E18" s="6" t="s">
        <v>17</v>
      </c>
    </row>
    <row r="19" spans="1:5" ht="12.75">
      <c r="A19" s="6" t="str">
        <f>HYPERLINK("http://www.congressweb.com/nrln/bills/detail/id/29179","S.2943: Quality Care For Nursing Home Residents Act of 2019")</f>
        <v>S.2943: Quality Care For Nursing Home Residents Act of 2019</v>
      </c>
      <c r="B19" s="6" t="s">
        <v>16</v>
      </c>
      <c r="C19" s="6" t="s">
        <v>0</v>
      </c>
      <c r="D19" s="6" t="s">
        <v>17</v>
      </c>
      <c r="E19" s="6" t="s">
        <v>17</v>
      </c>
    </row>
    <row r="20" spans="1:5" ht="12.75">
      <c r="A20" s="6" t="str">
        <f>HYPERLINK("http://www.congressweb.com/nrln/bills/detail/id/29041","S.2842: Increasing Access to Quality Cardiac Rehabilitation Care Act of 2019")</f>
        <v>S.2842: Increasing Access to Quality Cardiac Rehabilitation Care Act of 2019</v>
      </c>
      <c r="B20" s="6" t="s">
        <v>16</v>
      </c>
      <c r="C20" s="6" t="s">
        <v>0</v>
      </c>
      <c r="D20" s="6" t="s">
        <v>17</v>
      </c>
      <c r="E20" s="6" t="s">
        <v>17</v>
      </c>
    </row>
    <row r="21" spans="1:5" ht="12.75">
      <c r="A21" s="6" t="str">
        <f>HYPERLINK("http://www.congressweb.com/nrln/bills/detail/id/29722","S.2733: Time to Rescue United States Trust (TRUST) Act")</f>
        <v>S.2733: Time to Rescue United States Trust (TRUST) Act</v>
      </c>
      <c r="B21" s="6" t="s">
        <v>19</v>
      </c>
      <c r="C21" s="6" t="s">
        <v>20</v>
      </c>
      <c r="D21" s="3" t="s">
        <v>18</v>
      </c>
      <c r="E21" s="3" t="s">
        <v>18</v>
      </c>
    </row>
    <row r="22" spans="1:5" ht="12.75">
      <c r="A22" s="6" t="str">
        <f>HYPERLINK("http://www.congressweb.com/nrln/bills/detail/id/28603","S.2543:  Prescription Drug Pricing Reduction Act of 2019")</f>
        <v>S.2543:  Prescription Drug Pricing Reduction Act of 2019</v>
      </c>
      <c r="B22" s="6" t="s">
        <v>16</v>
      </c>
      <c r="C22" s="6" t="s">
        <v>0</v>
      </c>
      <c r="D22" s="6" t="s">
        <v>17</v>
      </c>
      <c r="E22" s="6" t="s">
        <v>17</v>
      </c>
    </row>
    <row r="23" spans="1:5" ht="12.75">
      <c r="A23" s="6" t="str">
        <f>HYPERLINK("http://www.congressweb.com/nrln/bills/detail/id/28399","S.2496: Stop the Wait Act")</f>
        <v>S.2496: Stop the Wait Act</v>
      </c>
      <c r="B23" s="6" t="s">
        <v>16</v>
      </c>
      <c r="C23" s="6" t="s">
        <v>0</v>
      </c>
      <c r="D23" s="6" t="s">
        <v>17</v>
      </c>
      <c r="E23" s="6" t="s">
        <v>17</v>
      </c>
    </row>
    <row r="24" spans="1:5" ht="12.75">
      <c r="A24" s="6" t="str">
        <f>HYPERLINK("http://www.congressweb.com/nrln/bills/detail/id/28212","S.2446: Medicare Audiologist Access and Services Act of 2019")</f>
        <v>S.2446: Medicare Audiologist Access and Services Act of 2019</v>
      </c>
      <c r="B24" s="6" t="s">
        <v>16</v>
      </c>
      <c r="C24" s="6" t="s">
        <v>0</v>
      </c>
      <c r="D24" s="6" t="s">
        <v>17</v>
      </c>
      <c r="E24" s="6" t="s">
        <v>17</v>
      </c>
    </row>
    <row r="25" spans="1:5" ht="12.75">
      <c r="A25" s="6" t="str">
        <f>HYPERLINK("http://www.congressweb.com/nrln/bills/detail/id/29246","S.2414: Health Coverage Tax Credit Reauthorization Act of 2019")</f>
        <v>S.2414: Health Coverage Tax Credit Reauthorization Act of 2019</v>
      </c>
      <c r="B25" s="6" t="s">
        <v>16</v>
      </c>
      <c r="C25" s="6" t="s">
        <v>21</v>
      </c>
      <c r="D25" s="6" t="s">
        <v>17</v>
      </c>
      <c r="E25" s="6" t="s">
        <v>17</v>
      </c>
    </row>
    <row r="26" spans="1:5" ht="12.75">
      <c r="A26" s="6" t="str">
        <f>HYPERLINK("http://www.congressweb.com/nrln/bills/detail/id/27993","S.2254: Rehabilitation for Multiemployer Pension Act")</f>
        <v>S.2254: Rehabilitation for Multiemployer Pension Act</v>
      </c>
      <c r="B26" s="6" t="s">
        <v>16</v>
      </c>
      <c r="C26" s="6" t="s">
        <v>0</v>
      </c>
      <c r="D26" s="6" t="s">
        <v>17</v>
      </c>
      <c r="E26" s="6" t="s">
        <v>17</v>
      </c>
    </row>
    <row r="27" spans="1:5" ht="12.7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17</v>
      </c>
      <c r="E27" s="6" t="s">
        <v>17</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17</v>
      </c>
      <c r="E28" s="6" t="s">
        <v>17</v>
      </c>
    </row>
    <row r="29" spans="1:5" ht="12.75">
      <c r="A29" s="6" t="str">
        <f>HYPERLINK("http://www.congressweb.com/nrln/bills/detail/id/27638","S.1936: Protecting Access to Lifesaving Screenings (PALS) Act")</f>
        <v>S.1936: Protecting Access to Lifesaving Screenings (PALS) Act</v>
      </c>
      <c r="B29" s="6" t="s">
        <v>16</v>
      </c>
      <c r="C29" s="6" t="s">
        <v>20</v>
      </c>
      <c r="D29" s="6" t="s">
        <v>17</v>
      </c>
      <c r="E29" s="6" t="s">
        <v>17</v>
      </c>
    </row>
    <row r="30" spans="1:5" ht="12.75">
      <c r="A30" s="6" t="str">
        <f>HYPERLINK("http://www.congressweb.com/nrln/bills/detail/id/28053","S.1861: Streamlining Part D Appeals Process Act")</f>
        <v>S.1861: Streamlining Part D Appeals Process Act</v>
      </c>
      <c r="B30" s="6" t="s">
        <v>16</v>
      </c>
      <c r="C30" s="6" t="s">
        <v>0</v>
      </c>
      <c r="D30" s="6" t="s">
        <v>17</v>
      </c>
      <c r="E30" s="6" t="s">
        <v>17</v>
      </c>
    </row>
    <row r="31" spans="1:5" ht="12.75">
      <c r="A31" s="6" t="str">
        <f>HYPERLINK("http://www.congressweb.com/nrln/bills/detail/id/27271","S.1476: Huntington's Disease Parity Act of 2019")</f>
        <v>S.1476: Huntington's Disease Parity Act of 2019</v>
      </c>
      <c r="B31" s="6" t="s">
        <v>16</v>
      </c>
      <c r="C31" s="6" t="s">
        <v>0</v>
      </c>
      <c r="D31" s="6" t="s">
        <v>17</v>
      </c>
      <c r="E31" s="6" t="s">
        <v>17</v>
      </c>
    </row>
    <row r="32" spans="1:5" ht="12.75">
      <c r="A32" s="6" t="str">
        <f>HYPERLINK("http://www.congressweb.com/nrln/bills/detail/id/28018","S.1416: Affordable Prescriptions for Patients Act of 2019")</f>
        <v>S.1416: Affordable Prescriptions for Patients Act of 2019</v>
      </c>
      <c r="B32" s="6" t="s">
        <v>16</v>
      </c>
      <c r="C32" s="6" t="s">
        <v>0</v>
      </c>
      <c r="D32" s="6" t="s">
        <v>17</v>
      </c>
      <c r="E32" s="6" t="s">
        <v>17</v>
      </c>
    </row>
    <row r="33" spans="1:5" ht="12.75">
      <c r="A33" s="6" t="str">
        <f>HYPERLINK("http://www.congressweb.com/nrln/bills/detail/id/27170","S.1374: Metastatic Breast Cancer Access to Care Act")</f>
        <v>S.1374: Metastatic Breast Cancer Access to Care Act</v>
      </c>
      <c r="B33" s="6" t="s">
        <v>16</v>
      </c>
      <c r="C33" s="6" t="s">
        <v>20</v>
      </c>
      <c r="D33" s="6" t="s">
        <v>17</v>
      </c>
      <c r="E33" s="6" t="s">
        <v>17</v>
      </c>
    </row>
    <row r="34" spans="1:5" ht="12.75">
      <c r="A34" s="6" t="str">
        <f>HYPERLINK("http://www.congressweb.com/nrln/bills/detail/id/27093","S.1227: Prescription Pricing for the People Act of 2019")</f>
        <v>S.1227: Prescription Pricing for the People Act of 2019</v>
      </c>
      <c r="B34" s="6" t="s">
        <v>16</v>
      </c>
      <c r="C34" s="6" t="s">
        <v>0</v>
      </c>
      <c r="D34" s="6" t="s">
        <v>17</v>
      </c>
      <c r="E34" s="6" t="s">
        <v>17</v>
      </c>
    </row>
    <row r="35" spans="1:5" ht="12.75">
      <c r="A35" s="6" t="str">
        <f>HYPERLINK("http://www.congressweb.com/nrln/bills/detail/id/27092","S.1224: Stop STALLING Act")</f>
        <v>S.1224: Stop STALLING Act</v>
      </c>
      <c r="B35" s="6" t="s">
        <v>16</v>
      </c>
      <c r="C35" s="6" t="s">
        <v>20</v>
      </c>
      <c r="D35" s="6" t="s">
        <v>17</v>
      </c>
      <c r="E35" s="6" t="s">
        <v>17</v>
      </c>
    </row>
    <row r="36" spans="1:5" ht="12.75">
      <c r="A36" s="6" t="str">
        <f>HYPERLINK("http://www.congressweb.com/nrln/bills/detail/id/26826","S.1190: Rural Access to Hospice Act of 2019")</f>
        <v>S.1190: Rural Access to Hospice Act of 2019</v>
      </c>
      <c r="B36" s="6" t="s">
        <v>16</v>
      </c>
      <c r="C36" s="6" t="s">
        <v>0</v>
      </c>
      <c r="D36" s="6" t="s">
        <v>17</v>
      </c>
      <c r="E36" s="6" t="s">
        <v>17</v>
      </c>
    </row>
    <row r="37" spans="1:5" ht="12.75">
      <c r="A37" s="6" t="str">
        <f>HYPERLINK("http://www.congressweb.com/nrln/bills/detail/id/26768","S.880: Improving HOPE for Alzheimer's")</f>
        <v>S.880: Improving HOPE for Alzheimer's</v>
      </c>
      <c r="B37" s="6" t="s">
        <v>16</v>
      </c>
      <c r="C37" s="6" t="s">
        <v>20</v>
      </c>
      <c r="D37" s="6" t="s">
        <v>17</v>
      </c>
      <c r="E37" s="3" t="s">
        <v>18</v>
      </c>
    </row>
    <row r="38" spans="1:5" ht="12.75">
      <c r="A38" s="6" t="str">
        <f>HYPERLINK("http://www.congressweb.com/nrln/bills/detail/id/26487","S.753:  Improving Access to Medicare Coverage Act of 2019")</f>
        <v>S.753:  Improving Access to Medicare Coverage Act of 2019</v>
      </c>
      <c r="B38" s="6" t="s">
        <v>16</v>
      </c>
      <c r="C38" s="6" t="s">
        <v>0</v>
      </c>
      <c r="D38" s="6" t="s">
        <v>17</v>
      </c>
      <c r="E38" s="6" t="s">
        <v>17</v>
      </c>
    </row>
    <row r="39" spans="1:5" ht="12.75">
      <c r="A39" s="6" t="str">
        <f>HYPERLINK("http://www.congressweb.com/nrln/bills/detail/id/28016","S.741: Cancer Drug Parity Act of 2019")</f>
        <v>S.741: Cancer Drug Parity Act of 2019</v>
      </c>
      <c r="B39" s="6" t="s">
        <v>16</v>
      </c>
      <c r="C39" s="6" t="s">
        <v>0</v>
      </c>
      <c r="D39" s="6" t="s">
        <v>17</v>
      </c>
      <c r="E39" s="6" t="s">
        <v>17</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6" t="s">
        <v>17</v>
      </c>
      <c r="E40" s="6" t="s">
        <v>17</v>
      </c>
    </row>
    <row r="41" spans="1:5" ht="12.75">
      <c r="A41" s="6" t="str">
        <f>HYPERLINK("http://www.congressweb.com/nrln/bills/detail/id/26217","S.640: Phair Pricing Ac of 2019")</f>
        <v>S.640: Phair Pricing Ac of 2019</v>
      </c>
      <c r="B41" s="6" t="s">
        <v>16</v>
      </c>
      <c r="C41" s="6" t="s">
        <v>0</v>
      </c>
      <c r="D41" s="6" t="s">
        <v>17</v>
      </c>
      <c r="E41" s="6" t="s">
        <v>17</v>
      </c>
    </row>
    <row r="42" spans="1:5" ht="12.75">
      <c r="A42" s="6" t="str">
        <f>HYPERLINK("http://www.congressweb.com/nrln/bills/detail/id/25985","S.518: Lymphedema Treatment Act of 2019")</f>
        <v>S.518: Lymphedema Treatment Act of 2019</v>
      </c>
      <c r="B42" s="6" t="s">
        <v>16</v>
      </c>
      <c r="C42" s="6" t="s">
        <v>0</v>
      </c>
      <c r="D42" s="3" t="s">
        <v>18</v>
      </c>
      <c r="E42" s="3" t="s">
        <v>18</v>
      </c>
    </row>
    <row r="43" spans="1:5" ht="12.75">
      <c r="A43" s="6" t="str">
        <f>HYPERLINK("http://www.congressweb.com/nrln/bills/detail/id/25978","S.476: Creating Transparency to Have Drug Rebates Unlocked (C-Thru) Act of 2019")</f>
        <v>S.476: Creating Transparency to Have Drug Rebates Unlocked (C-Thru) Act of 2019</v>
      </c>
      <c r="B43" s="6" t="s">
        <v>16</v>
      </c>
      <c r="C43" s="6" t="s">
        <v>0</v>
      </c>
      <c r="D43" s="6" t="s">
        <v>17</v>
      </c>
      <c r="E43" s="6" t="s">
        <v>17</v>
      </c>
    </row>
    <row r="44" spans="1:5" ht="12.7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6" t="s">
        <v>17</v>
      </c>
      <c r="E44" s="6" t="s">
        <v>17</v>
      </c>
    </row>
    <row r="45" spans="1:5" ht="12.7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6" t="s">
        <v>17</v>
      </c>
      <c r="E45" s="6" t="s">
        <v>17</v>
      </c>
    </row>
    <row r="46" spans="1:5" ht="12.75">
      <c r="A46" s="6" t="str">
        <f>HYPERLINK("http://www.congressweb.com/nrln/bills/detail/id/25943","S.433: Home Health Payment Innovation Act of 2019")</f>
        <v>S.433: Home Health Payment Innovation Act of 2019</v>
      </c>
      <c r="B46" s="6" t="s">
        <v>16</v>
      </c>
      <c r="C46" s="6" t="s">
        <v>0</v>
      </c>
      <c r="D46" s="6" t="s">
        <v>17</v>
      </c>
      <c r="E46" s="3" t="s">
        <v>18</v>
      </c>
    </row>
    <row r="47" spans="1:5" ht="12.75">
      <c r="A47" s="6" t="str">
        <f>HYPERLINK("http://www.congressweb.com/nrln/bills/detail/id/25912","S.378: Stop Price Gouging Act")</f>
        <v>S.378: Stop Price Gouging Act</v>
      </c>
      <c r="B47" s="6" t="s">
        <v>16</v>
      </c>
      <c r="C47" s="6" t="s">
        <v>0</v>
      </c>
      <c r="D47" s="6" t="s">
        <v>17</v>
      </c>
      <c r="E47" s="6" t="s">
        <v>17</v>
      </c>
    </row>
    <row r="48" spans="1:5" ht="12.75">
      <c r="A48" s="6" t="str">
        <f>HYPERLINK("http://www.congressweb.com/nrln/bills/detail/id/25911","S.377: Medicare Negotiation and Competitive Licensing Act of 2019")</f>
        <v>S.377: Medicare Negotiation and Competitive Licensing Act of 2019</v>
      </c>
      <c r="B48" s="6" t="s">
        <v>16</v>
      </c>
      <c r="C48" s="6" t="s">
        <v>0</v>
      </c>
      <c r="D48" s="6" t="s">
        <v>17</v>
      </c>
      <c r="E48" s="6" t="s">
        <v>17</v>
      </c>
    </row>
    <row r="49" spans="1:5" ht="12.75">
      <c r="A49" s="6" t="str">
        <f>HYPERLINK("http://www.congressweb.com/nrln/bills/detail/id/25910","S.366: Forcing Limits on Abusive and Tumultuous Prices (FLAT Prices) Act")</f>
        <v>S.366: Forcing Limits on Abusive and Tumultuous Prices (FLAT Prices) Act</v>
      </c>
      <c r="B49" s="6" t="s">
        <v>16</v>
      </c>
      <c r="C49" s="6" t="s">
        <v>0</v>
      </c>
      <c r="D49" s="6" t="s">
        <v>17</v>
      </c>
      <c r="E49" s="6" t="s">
        <v>17</v>
      </c>
    </row>
    <row r="50" spans="1:5" ht="12.7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6" t="s">
        <v>17</v>
      </c>
      <c r="E50" s="6" t="s">
        <v>17</v>
      </c>
    </row>
    <row r="51" spans="1:5" ht="12.75">
      <c r="A51" s="6" t="str">
        <f>HYPERLINK("http://www.congressweb.com/nrln/bills/detail/id/25865","S.296: Home Health Care Planning Improvement Act of 2019")</f>
        <v>S.296: Home Health Care Planning Improvement Act of 2019</v>
      </c>
      <c r="B51" s="6" t="s">
        <v>16</v>
      </c>
      <c r="C51" s="6" t="s">
        <v>0</v>
      </c>
      <c r="D51" s="6" t="s">
        <v>17</v>
      </c>
      <c r="E51" s="6" t="s">
        <v>17</v>
      </c>
    </row>
    <row r="52" spans="1:5" ht="12.75">
      <c r="A52" s="6" t="str">
        <f>HYPERLINK("http://www.congressweb.com/nrln/bills/detail/id/25864","S.286: Mental Health Access Improvement Act of 2019")</f>
        <v>S.286: Mental Health Access Improvement Act of 2019</v>
      </c>
      <c r="B52" s="6" t="s">
        <v>16</v>
      </c>
      <c r="C52" s="6" t="s">
        <v>0</v>
      </c>
      <c r="D52" s="6" t="s">
        <v>17</v>
      </c>
      <c r="E52" s="6" t="s">
        <v>17</v>
      </c>
    </row>
    <row r="53" spans="1:5" ht="12.7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6" t="s">
        <v>17</v>
      </c>
      <c r="E53" s="6" t="s">
        <v>17</v>
      </c>
    </row>
    <row r="54" spans="1:5" ht="12.75">
      <c r="A54" s="6" t="str">
        <f>HYPERLINK("http://www.congressweb.com/nrln/bills/detail/id/25790","S.269: Social Security 2100 Act ")</f>
        <v>S.269: Social Security 2100 Act </v>
      </c>
      <c r="B54" s="6" t="s">
        <v>16</v>
      </c>
      <c r="C54" s="6" t="s">
        <v>20</v>
      </c>
      <c r="D54" s="6" t="s">
        <v>17</v>
      </c>
      <c r="E54" s="6" t="s">
        <v>17</v>
      </c>
    </row>
    <row r="55" spans="1:5" ht="12.75">
      <c r="A55" s="6" t="str">
        <f>HYPERLINK("http://www.congressweb.com/nrln/bills/detail/id/27445","S.149: Stop Senior Scams Act")</f>
        <v>S.149: Stop Senior Scams Act</v>
      </c>
      <c r="B55" s="6" t="s">
        <v>16</v>
      </c>
      <c r="C55" s="6" t="s">
        <v>0</v>
      </c>
      <c r="D55" s="6" t="s">
        <v>17</v>
      </c>
      <c r="E55" s="6" t="s">
        <v>17</v>
      </c>
    </row>
    <row r="56" spans="1:5" ht="12.75">
      <c r="A56" s="6" t="str">
        <f>HYPERLINK("http://www.congressweb.com/nrln/bills/detail/id/25624","S.99: Medicare Drug Price Negotiation Act")</f>
        <v>S.99: Medicare Drug Price Negotiation Act</v>
      </c>
      <c r="B56" s="6" t="s">
        <v>16</v>
      </c>
      <c r="C56" s="6" t="s">
        <v>20</v>
      </c>
      <c r="D56" s="6" t="s">
        <v>17</v>
      </c>
      <c r="E56" s="6" t="s">
        <v>17</v>
      </c>
    </row>
    <row r="57" spans="1:5" ht="12.75">
      <c r="A57" s="6" t="str">
        <f>HYPERLINK("http://www.congressweb.com/nrln/bills/detail/id/25635","S.97: Affordable and Safe Prescription Drug Importation Act")</f>
        <v>S.97: Affordable and Safe Prescription Drug Importation Act</v>
      </c>
      <c r="B57" s="6" t="s">
        <v>16</v>
      </c>
      <c r="C57" s="6" t="s">
        <v>0</v>
      </c>
      <c r="D57" s="6" t="s">
        <v>17</v>
      </c>
      <c r="E57" s="6" t="s">
        <v>17</v>
      </c>
    </row>
    <row r="58" spans="1:5" ht="12.75">
      <c r="A58" s="6" t="str">
        <f>HYPERLINK("http://www.congressweb.com/nrln/bills/detail/id/25634","S.73: End Taxpayer Subsidies for Drug Ads Act")</f>
        <v>S.73: End Taxpayer Subsidies for Drug Ads Act</v>
      </c>
      <c r="B58" s="6" t="s">
        <v>16</v>
      </c>
      <c r="C58" s="6" t="s">
        <v>0</v>
      </c>
      <c r="D58" s="6" t="s">
        <v>17</v>
      </c>
      <c r="E58" s="6" t="s">
        <v>17</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17</v>
      </c>
      <c r="E59" s="6" t="s">
        <v>17</v>
      </c>
    </row>
    <row r="60" spans="1:5" ht="12.75">
      <c r="A60" s="6" t="str">
        <f>HYPERLINK("http://www.congressweb.com/nrln/bills/detail/id/25616","S.62: Empowering Medicare Senors to Negotiate Drug Prices Act")</f>
        <v>S.62: Empowering Medicare Senors to Negotiate Drug Prices Act</v>
      </c>
      <c r="B60" s="6" t="s">
        <v>16</v>
      </c>
      <c r="C60" s="6" t="s">
        <v>20</v>
      </c>
      <c r="D60" s="6" t="s">
        <v>17</v>
      </c>
      <c r="E60" s="6" t="s">
        <v>17</v>
      </c>
    </row>
    <row r="61" spans="1:5" ht="12.75">
      <c r="A61" s="6" t="str">
        <f>HYPERLINK("http://www.congressweb.com/nrln/bills/detail/id/25632","S.61: Safe and Affordable Drugs from Canada Act")</f>
        <v>S.61: Safe and Affordable Drugs from Canada Act</v>
      </c>
      <c r="B61" s="6" t="s">
        <v>16</v>
      </c>
      <c r="C61" s="6" t="s">
        <v>20</v>
      </c>
      <c r="D61" s="6" t="s">
        <v>17</v>
      </c>
      <c r="E61" s="6" t="s">
        <v>17</v>
      </c>
    </row>
    <row r="62" spans="1:5" ht="25.5">
      <c r="A62" s="5" t="s">
        <v>22</v>
      </c>
      <c r="B62" s="7" t="s">
        <v>23</v>
      </c>
      <c r="C62" s="5" t="s">
        <v>0</v>
      </c>
      <c r="D62" s="5" t="s">
        <v>0</v>
      </c>
      <c r="E62" s="5" t="s">
        <v>4</v>
      </c>
    </row>
    <row r="64" spans="1:10" ht="30" customHeight="1">
      <c r="A64" s="2" t="s">
        <v>9</v>
      </c>
      <c r="B64" s="14" t="s">
        <v>10</v>
      </c>
      <c r="C64" s="14" t="s">
        <v>0</v>
      </c>
      <c r="D64" s="2" t="s">
        <v>4</v>
      </c>
      <c r="E64" s="2" t="s">
        <v>4</v>
      </c>
      <c r="F64" s="2" t="s">
        <v>4</v>
      </c>
      <c r="G64" s="2" t="s">
        <v>4</v>
      </c>
      <c r="H64" s="2" t="s">
        <v>4</v>
      </c>
      <c r="I64" s="2" t="s">
        <v>4</v>
      </c>
      <c r="J64" s="2" t="s">
        <v>4</v>
      </c>
    </row>
    <row r="65" spans="1:10" ht="51">
      <c r="A65" s="5" t="s">
        <v>24</v>
      </c>
      <c r="B65" s="5" t="s">
        <v>12</v>
      </c>
      <c r="C65" s="5" t="s">
        <v>13</v>
      </c>
      <c r="D65" s="5" t="s">
        <v>25</v>
      </c>
      <c r="E65" s="5" t="s">
        <v>26</v>
      </c>
      <c r="F65" s="5" t="s">
        <v>27</v>
      </c>
      <c r="G65" s="5" t="s">
        <v>28</v>
      </c>
      <c r="H65" s="5" t="s">
        <v>29</v>
      </c>
      <c r="I65" s="5" t="s">
        <v>30</v>
      </c>
      <c r="J65" s="5" t="s">
        <v>31</v>
      </c>
    </row>
    <row r="66" spans="1:10" ht="12.75">
      <c r="A66" s="6" t="str">
        <f>HYPERLINK("http://www.congressweb.com/nrln/bills/detail/id/30702","H.R.8171:  Save our Social Security Now Act")</f>
        <v>H.R.8171:  Save our Social Security Now Act</v>
      </c>
      <c r="B66" s="6" t="s">
        <v>16</v>
      </c>
      <c r="C66" s="6" t="s">
        <v>0</v>
      </c>
      <c r="D66" s="6" t="s">
        <v>17</v>
      </c>
      <c r="E66" s="6" t="s">
        <v>17</v>
      </c>
      <c r="F66" s="6" t="s">
        <v>17</v>
      </c>
      <c r="G66" s="6" t="s">
        <v>17</v>
      </c>
      <c r="H66" s="6" t="s">
        <v>17</v>
      </c>
      <c r="I66" s="6" t="s">
        <v>17</v>
      </c>
      <c r="J66" s="6" t="s">
        <v>17</v>
      </c>
    </row>
    <row r="67" spans="1:10" ht="12.75">
      <c r="A67" s="6" t="str">
        <f>HYPERLINK("http://www.congressweb.com/nrln/bills/detail/id/30424","H.R.7663: Protecting Access to Post-COVID-19 Telehealth Act of 2020")</f>
        <v>H.R.7663: Protecting Access to Post-COVID-19 Telehealth Act of 2020</v>
      </c>
      <c r="B67" s="6" t="s">
        <v>16</v>
      </c>
      <c r="C67" s="6" t="s">
        <v>0</v>
      </c>
      <c r="D67" s="6" t="s">
        <v>17</v>
      </c>
      <c r="E67" s="3" t="s">
        <v>18</v>
      </c>
      <c r="F67" s="6" t="s">
        <v>17</v>
      </c>
      <c r="G67" s="3" t="s">
        <v>18</v>
      </c>
      <c r="H67" s="6" t="s">
        <v>17</v>
      </c>
      <c r="I67" s="6" t="s">
        <v>17</v>
      </c>
      <c r="J67" s="6" t="s">
        <v>17</v>
      </c>
    </row>
    <row r="68" spans="1:10" ht="12.7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17</v>
      </c>
      <c r="E68" s="6" t="s">
        <v>17</v>
      </c>
      <c r="F68" s="6" t="s">
        <v>17</v>
      </c>
      <c r="G68" s="6" t="s">
        <v>17</v>
      </c>
      <c r="H68" s="6" t="s">
        <v>17</v>
      </c>
      <c r="I68" s="6" t="s">
        <v>17</v>
      </c>
      <c r="J68" s="6" t="s">
        <v>17</v>
      </c>
    </row>
    <row r="69" spans="1:10" ht="12.75">
      <c r="A69" s="6" t="str">
        <f>HYPERLINK("http://www.congressweb.com/nrln/bills/detail/id/30136","H.R.6971: Medical Nutrition Therapy Act of 2020")</f>
        <v>H.R.6971: Medical Nutrition Therapy Act of 2020</v>
      </c>
      <c r="B69" s="6" t="s">
        <v>16</v>
      </c>
      <c r="C69" s="6" t="s">
        <v>0</v>
      </c>
      <c r="D69" s="6" t="s">
        <v>17</v>
      </c>
      <c r="E69" s="6" t="s">
        <v>17</v>
      </c>
      <c r="F69" s="6" t="s">
        <v>17</v>
      </c>
      <c r="G69" s="6" t="s">
        <v>17</v>
      </c>
      <c r="H69" s="6" t="s">
        <v>17</v>
      </c>
      <c r="I69" s="6" t="s">
        <v>17</v>
      </c>
      <c r="J69" s="6" t="s">
        <v>17</v>
      </c>
    </row>
    <row r="70" spans="1:10" ht="12.75">
      <c r="A70" s="6" t="str">
        <f>HYPERLINK("http://www.congressweb.com/nrln/bills/detail/id/30264","H.R.6813: Promoting Alzheimer's Awareness to Prevent Elder Abuse Act")</f>
        <v>H.R.6813: Promoting Alzheimer's Awareness to Prevent Elder Abuse Act</v>
      </c>
      <c r="B70" s="6" t="s">
        <v>16</v>
      </c>
      <c r="C70" s="6" t="s">
        <v>0</v>
      </c>
      <c r="D70" s="3" t="s">
        <v>18</v>
      </c>
      <c r="E70" s="3" t="s">
        <v>18</v>
      </c>
      <c r="F70" s="6" t="s">
        <v>17</v>
      </c>
      <c r="G70" s="3" t="s">
        <v>18</v>
      </c>
      <c r="H70" s="6" t="s">
        <v>17</v>
      </c>
      <c r="I70" s="6" t="s">
        <v>17</v>
      </c>
      <c r="J70" s="6" t="s">
        <v>17</v>
      </c>
    </row>
    <row r="71" spans="1:10" ht="12.75">
      <c r="A71" s="6" t="str">
        <f>HYPERLINK("http://www.congressweb.com/nrln/bills/detail/id/29841","H.R.6179: Increasing Access to Biosimilars Act of 2020")</f>
        <v>H.R.6179: Increasing Access to Biosimilars Act of 2020</v>
      </c>
      <c r="B71" s="6" t="s">
        <v>16</v>
      </c>
      <c r="C71" s="6" t="s">
        <v>0</v>
      </c>
      <c r="D71" s="6" t="s">
        <v>17</v>
      </c>
      <c r="E71" s="6" t="s">
        <v>17</v>
      </c>
      <c r="F71" s="6" t="s">
        <v>17</v>
      </c>
      <c r="G71" s="6" t="s">
        <v>17</v>
      </c>
      <c r="H71" s="6" t="s">
        <v>17</v>
      </c>
      <c r="I71" s="6" t="s">
        <v>17</v>
      </c>
      <c r="J71" s="6" t="s">
        <v>17</v>
      </c>
    </row>
    <row r="72" spans="1:10" ht="12.7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6" t="s">
        <v>17</v>
      </c>
      <c r="E72" s="6" t="s">
        <v>17</v>
      </c>
      <c r="F72" s="6" t="s">
        <v>17</v>
      </c>
      <c r="G72" s="6" t="s">
        <v>17</v>
      </c>
      <c r="H72" s="6" t="s">
        <v>17</v>
      </c>
      <c r="I72" s="6" t="s">
        <v>17</v>
      </c>
      <c r="J72" s="6" t="s">
        <v>17</v>
      </c>
    </row>
    <row r="73" spans="1:10" ht="12.75">
      <c r="A73" s="6" t="str">
        <f>HYPERLINK("http://www.congressweb.com/nrln/bills/detail/id/29569","H.R.5306: Know Your Social Security Act")</f>
        <v>H.R.5306: Know Your Social Security Act</v>
      </c>
      <c r="B73" s="6" t="s">
        <v>16</v>
      </c>
      <c r="C73" s="6" t="s">
        <v>0</v>
      </c>
      <c r="D73" s="6" t="s">
        <v>17</v>
      </c>
      <c r="E73" s="3" t="s">
        <v>18</v>
      </c>
      <c r="F73" s="6" t="s">
        <v>17</v>
      </c>
      <c r="G73" s="6" t="s">
        <v>17</v>
      </c>
      <c r="H73" s="6" t="s">
        <v>17</v>
      </c>
      <c r="I73" s="6" t="s">
        <v>17</v>
      </c>
      <c r="J73" s="3" t="s">
        <v>18</v>
      </c>
    </row>
    <row r="74" spans="1:10" ht="12.75">
      <c r="A74" s="6" t="str">
        <f>HYPERLINK("http://www.congressweb.com/nrln/bills/detail/id/29177","H.R.5216: Quality Care For Nursing Home Residents Act of 2019")</f>
        <v>H.R.5216: Quality Care For Nursing Home Residents Act of 2019</v>
      </c>
      <c r="B74" s="6" t="s">
        <v>16</v>
      </c>
      <c r="C74" s="6" t="s">
        <v>0</v>
      </c>
      <c r="D74" s="6" t="s">
        <v>17</v>
      </c>
      <c r="E74" s="6" t="s">
        <v>17</v>
      </c>
      <c r="F74" s="6" t="s">
        <v>17</v>
      </c>
      <c r="G74" s="6" t="s">
        <v>17</v>
      </c>
      <c r="H74" s="6" t="s">
        <v>17</v>
      </c>
      <c r="I74" s="6" t="s">
        <v>17</v>
      </c>
      <c r="J74" s="6" t="s">
        <v>17</v>
      </c>
    </row>
    <row r="75" spans="1:10" ht="12.75">
      <c r="A75" s="6" t="str">
        <f>HYPERLINK("http://www.congressweb.com/nrln/bills/detail/id/29040","H.R.5076: Protecting Seniors Through Immunization Act of 2019")</f>
        <v>H.R.5076: Protecting Seniors Through Immunization Act of 2019</v>
      </c>
      <c r="B75" s="6" t="s">
        <v>16</v>
      </c>
      <c r="C75" s="6" t="s">
        <v>0</v>
      </c>
      <c r="D75" s="6" t="s">
        <v>17</v>
      </c>
      <c r="E75" s="6" t="s">
        <v>17</v>
      </c>
      <c r="F75" s="6" t="s">
        <v>17</v>
      </c>
      <c r="G75" s="6" t="s">
        <v>17</v>
      </c>
      <c r="H75" s="6" t="s">
        <v>17</v>
      </c>
      <c r="I75" s="6" t="s">
        <v>17</v>
      </c>
      <c r="J75" s="6" t="s">
        <v>17</v>
      </c>
    </row>
    <row r="76" spans="1:10" ht="12.75">
      <c r="A76" s="6" t="str">
        <f>HYPERLINK("http://www.congressweb.com/nrln/bills/detail/id/29720","H.R.4907: Time to Rescue United States Trust (TRUST) Act")</f>
        <v>H.R.4907: Time to Rescue United States Trust (TRUST) Act</v>
      </c>
      <c r="B76" s="6" t="s">
        <v>19</v>
      </c>
      <c r="C76" s="6" t="s">
        <v>20</v>
      </c>
      <c r="D76" s="3" t="s">
        <v>18</v>
      </c>
      <c r="E76" s="3" t="s">
        <v>18</v>
      </c>
      <c r="F76" s="3" t="s">
        <v>18</v>
      </c>
      <c r="G76" s="6" t="s">
        <v>17</v>
      </c>
      <c r="H76" s="3" t="s">
        <v>18</v>
      </c>
      <c r="I76" s="3" t="s">
        <v>18</v>
      </c>
      <c r="J76" s="3" t="s">
        <v>18</v>
      </c>
    </row>
    <row r="77" spans="1:10" ht="12.75">
      <c r="A77" s="6" t="str">
        <f>HYPERLINK("http://www.congressweb.com/nrln/bills/detail/id/28789","H.R.4676: Protecting Medicare Beneficiaries with Pre-Existing Conditions Act")</f>
        <v>H.R.4676: Protecting Medicare Beneficiaries with Pre-Existing Conditions Act</v>
      </c>
      <c r="B77" s="6" t="s">
        <v>16</v>
      </c>
      <c r="C77" s="6" t="s">
        <v>20</v>
      </c>
      <c r="D77" s="6" t="s">
        <v>17</v>
      </c>
      <c r="E77" s="6" t="s">
        <v>17</v>
      </c>
      <c r="F77" s="6" t="s">
        <v>17</v>
      </c>
      <c r="G77" s="6" t="s">
        <v>17</v>
      </c>
      <c r="H77" s="6" t="s">
        <v>17</v>
      </c>
      <c r="I77" s="6" t="s">
        <v>17</v>
      </c>
      <c r="J77" s="6" t="s">
        <v>17</v>
      </c>
    </row>
    <row r="78" spans="1:10" ht="12.75">
      <c r="A78" s="6" t="str">
        <f>HYPERLINK("http://www.congressweb.com/nrln/bills/detail/id/29648","H.R.4650: Medicare Dental Coverage Act of 2019")</f>
        <v>H.R.4650: Medicare Dental Coverage Act of 2019</v>
      </c>
      <c r="B78" s="6" t="s">
        <v>32</v>
      </c>
      <c r="C78" s="6" t="s">
        <v>0</v>
      </c>
      <c r="D78" s="6" t="s">
        <v>17</v>
      </c>
      <c r="E78" s="6" t="s">
        <v>17</v>
      </c>
      <c r="F78" s="6" t="s">
        <v>17</v>
      </c>
      <c r="G78" s="6" t="s">
        <v>17</v>
      </c>
      <c r="H78" s="6" t="s">
        <v>17</v>
      </c>
      <c r="I78" s="6" t="s">
        <v>17</v>
      </c>
      <c r="J78" s="6" t="s">
        <v>17</v>
      </c>
    </row>
    <row r="79" spans="1:10" ht="12.75">
      <c r="A79" s="6" t="str">
        <f>HYPERLINK("http://www.congressweb.com/nrln/bills/detail/id/28771","H.R.4649: Capping Drug Costs for Seniors Act of 2019")</f>
        <v>H.R.4649: Capping Drug Costs for Seniors Act of 2019</v>
      </c>
      <c r="B79" s="6" t="s">
        <v>16</v>
      </c>
      <c r="C79" s="6" t="s">
        <v>0</v>
      </c>
      <c r="D79" s="6" t="s">
        <v>17</v>
      </c>
      <c r="E79" s="6" t="s">
        <v>17</v>
      </c>
      <c r="F79" s="6" t="s">
        <v>17</v>
      </c>
      <c r="G79" s="6" t="s">
        <v>17</v>
      </c>
      <c r="H79" s="6" t="s">
        <v>17</v>
      </c>
      <c r="I79" s="6" t="s">
        <v>17</v>
      </c>
      <c r="J79" s="6" t="s">
        <v>17</v>
      </c>
    </row>
    <row r="80" spans="1:10" ht="25.5">
      <c r="A80" s="6" t="str">
        <f>HYPERLINK("http://www.congressweb.com/nrln/bills/detail/id/28509","H.R.3: Elijah E. Cummings Lower Drug Costs Now Act ")</f>
        <v>H.R.3: Elijah E. Cummings Lower Drug Costs Now Act </v>
      </c>
      <c r="B80" s="6" t="s">
        <v>16</v>
      </c>
      <c r="C80" s="6" t="s">
        <v>33</v>
      </c>
      <c r="D80" s="6" t="s">
        <v>17</v>
      </c>
      <c r="E80" s="6" t="s">
        <v>17</v>
      </c>
      <c r="F80" s="6" t="s">
        <v>17</v>
      </c>
      <c r="G80" s="6" t="s">
        <v>17</v>
      </c>
      <c r="H80" s="6" t="s">
        <v>17</v>
      </c>
      <c r="I80" s="6" t="s">
        <v>17</v>
      </c>
      <c r="J80" s="6" t="s">
        <v>17</v>
      </c>
    </row>
    <row r="81" spans="1:10" ht="12.75">
      <c r="A81" s="6" t="str">
        <f>HYPERLINK("http://www.congressweb.com/nrln/bills/detail/id/28400","H.R.4386: Stop the Wait Act")</f>
        <v>H.R.4386: Stop the Wait Act</v>
      </c>
      <c r="B81" s="6" t="s">
        <v>16</v>
      </c>
      <c r="C81" s="6" t="s">
        <v>0</v>
      </c>
      <c r="D81" s="6" t="s">
        <v>17</v>
      </c>
      <c r="E81" s="6" t="s">
        <v>17</v>
      </c>
      <c r="F81" s="6" t="s">
        <v>17</v>
      </c>
      <c r="G81" s="6" t="s">
        <v>17</v>
      </c>
      <c r="H81" s="6" t="s">
        <v>17</v>
      </c>
      <c r="I81" s="6" t="s">
        <v>17</v>
      </c>
      <c r="J81" s="6" t="s">
        <v>17</v>
      </c>
    </row>
    <row r="82" spans="1:10" ht="12.75">
      <c r="A82" s="6" t="str">
        <f>HYPERLINK("http://www.congressweb.com/nrln/bills/detail/id/28037","H.R.4117: IRA Preservation Act of 2019")</f>
        <v>H.R.4117: IRA Preservation Act of 2019</v>
      </c>
      <c r="B82" s="6" t="s">
        <v>16</v>
      </c>
      <c r="C82" s="6" t="s">
        <v>0</v>
      </c>
      <c r="D82" s="6" t="s">
        <v>17</v>
      </c>
      <c r="E82" s="6" t="s">
        <v>17</v>
      </c>
      <c r="F82" s="6" t="s">
        <v>17</v>
      </c>
      <c r="G82" s="6" t="s">
        <v>17</v>
      </c>
      <c r="H82" s="6" t="s">
        <v>17</v>
      </c>
      <c r="I82" s="6" t="s">
        <v>17</v>
      </c>
      <c r="J82" s="6" t="s">
        <v>17</v>
      </c>
    </row>
    <row r="83" spans="1:10" ht="12.75">
      <c r="A83" s="6" t="str">
        <f>HYPERLINK("http://www.congressweb.com/nrln/bills/detail/id/27989","H.R.4056: Medicare Audiologist Access and Services Act of 2019")</f>
        <v>H.R.4056: Medicare Audiologist Access and Services Act of 2019</v>
      </c>
      <c r="B83" s="6" t="s">
        <v>16</v>
      </c>
      <c r="C83" s="6" t="s">
        <v>0</v>
      </c>
      <c r="D83" s="6" t="s">
        <v>17</v>
      </c>
      <c r="E83" s="6" t="s">
        <v>17</v>
      </c>
      <c r="F83" s="6" t="s">
        <v>17</v>
      </c>
      <c r="G83" s="6" t="s">
        <v>17</v>
      </c>
      <c r="H83" s="3" t="s">
        <v>18</v>
      </c>
      <c r="I83" s="6" t="s">
        <v>17</v>
      </c>
      <c r="J83" s="3" t="s">
        <v>18</v>
      </c>
    </row>
    <row r="84" spans="1:10" ht="12.75">
      <c r="A84" s="6" t="str">
        <f>HYPERLINK("http://www.congressweb.com/nrln/bills/detail/id/27985","H.R.3924: Streamlining Part D Appeals Act")</f>
        <v>H.R.3924: Streamlining Part D Appeals Act</v>
      </c>
      <c r="B84" s="6" t="s">
        <v>16</v>
      </c>
      <c r="C84" s="6" t="s">
        <v>0</v>
      </c>
      <c r="D84" s="6" t="s">
        <v>17</v>
      </c>
      <c r="E84" s="6" t="s">
        <v>17</v>
      </c>
      <c r="F84" s="6" t="s">
        <v>17</v>
      </c>
      <c r="G84" s="6" t="s">
        <v>17</v>
      </c>
      <c r="H84" s="6" t="s">
        <v>17</v>
      </c>
      <c r="I84" s="6" t="s">
        <v>17</v>
      </c>
      <c r="J84" s="6" t="s">
        <v>17</v>
      </c>
    </row>
    <row r="85" spans="1:10" ht="12.7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17</v>
      </c>
      <c r="E85" s="6" t="s">
        <v>17</v>
      </c>
      <c r="F85" s="6" t="s">
        <v>17</v>
      </c>
      <c r="G85" s="6" t="s">
        <v>17</v>
      </c>
      <c r="H85" s="6" t="s">
        <v>17</v>
      </c>
      <c r="I85" s="6" t="s">
        <v>17</v>
      </c>
      <c r="J85" s="6" t="s">
        <v>17</v>
      </c>
    </row>
    <row r="86" spans="1:10" ht="12.75">
      <c r="A86" s="6" t="str">
        <f>HYPERLINK("http://www.congressweb.com/nrln/bills/detail/id/27633","H.R.3415: Real-Time Beneficiary Drug Cost")</f>
        <v>H.R.3415: Real-Time Beneficiary Drug Cost</v>
      </c>
      <c r="B86" s="6" t="s">
        <v>16</v>
      </c>
      <c r="C86" s="6" t="s">
        <v>0</v>
      </c>
      <c r="D86" s="6" t="s">
        <v>17</v>
      </c>
      <c r="E86" s="6" t="s">
        <v>17</v>
      </c>
      <c r="F86" s="6" t="s">
        <v>17</v>
      </c>
      <c r="G86" s="6" t="s">
        <v>17</v>
      </c>
      <c r="H86" s="6" t="s">
        <v>17</v>
      </c>
      <c r="I86" s="6" t="s">
        <v>17</v>
      </c>
      <c r="J86" s="6" t="s">
        <v>17</v>
      </c>
    </row>
    <row r="87" spans="1:10" ht="12.75">
      <c r="A87" s="6" t="str">
        <f>HYPERLINK("http://www.congressweb.com/nrln/bills/detail/id/27535","H.R.3107: Improving Seniors' Timely Access to Care Act of 2019")</f>
        <v>H.R.3107: Improving Seniors' Timely Access to Care Act of 2019</v>
      </c>
      <c r="B87" s="6" t="s">
        <v>16</v>
      </c>
      <c r="C87" s="6" t="s">
        <v>20</v>
      </c>
      <c r="D87" s="6" t="s">
        <v>17</v>
      </c>
      <c r="E87" s="6" t="s">
        <v>17</v>
      </c>
      <c r="F87" s="3" t="s">
        <v>18</v>
      </c>
      <c r="G87" s="3" t="s">
        <v>18</v>
      </c>
      <c r="H87" s="3" t="s">
        <v>18</v>
      </c>
      <c r="I87" s="6" t="s">
        <v>17</v>
      </c>
      <c r="J87" s="3" t="s">
        <v>18</v>
      </c>
    </row>
    <row r="88" spans="1:10" ht="12.75">
      <c r="A88" s="6" t="str">
        <f>HYPERLINK("http://www.congressweb.com/nrln/bills/detail/id/27472","H.R.3029: Improving Low-Income Access to Prescription Act of 2019")</f>
        <v>H.R.3029: Improving Low-Income Access to Prescription Act of 2019</v>
      </c>
      <c r="B88" s="6" t="s">
        <v>16</v>
      </c>
      <c r="C88" s="6" t="s">
        <v>0</v>
      </c>
      <c r="D88" s="6" t="s">
        <v>17</v>
      </c>
      <c r="E88" s="6" t="s">
        <v>17</v>
      </c>
      <c r="F88" s="6" t="s">
        <v>17</v>
      </c>
      <c r="G88" s="6" t="s">
        <v>17</v>
      </c>
      <c r="H88" s="6" t="s">
        <v>17</v>
      </c>
      <c r="I88" s="6" t="s">
        <v>17</v>
      </c>
      <c r="J88" s="6" t="s">
        <v>17</v>
      </c>
    </row>
    <row r="89" spans="1:10" ht="12.75">
      <c r="A89" s="6" t="str">
        <f>HYPERLINK("http://www.congressweb.com/nrln/bills/detail/id/30266","H.R.2878: Homecare for Seniors Act")</f>
        <v>H.R.2878: Homecare for Seniors Act</v>
      </c>
      <c r="B89" s="6" t="s">
        <v>16</v>
      </c>
      <c r="C89" s="6" t="s">
        <v>0</v>
      </c>
      <c r="D89" s="6" t="s">
        <v>17</v>
      </c>
      <c r="E89" s="6" t="s">
        <v>17</v>
      </c>
      <c r="F89" s="6" t="s">
        <v>17</v>
      </c>
      <c r="G89" s="6" t="s">
        <v>17</v>
      </c>
      <c r="H89" s="6" t="s">
        <v>17</v>
      </c>
      <c r="I89" s="6" t="s">
        <v>17</v>
      </c>
      <c r="J89" s="6" t="s">
        <v>17</v>
      </c>
    </row>
    <row r="90" spans="1:10" ht="12.75">
      <c r="A90" s="6" t="str">
        <f>HYPERLINK("http://www.congressweb.com/nrln/bills/detail/id/27899","H.R.2777: Protecting Access to Lifesaving Screenings (PALS) Act")</f>
        <v>H.R.2777: Protecting Access to Lifesaving Screenings (PALS) Act</v>
      </c>
      <c r="B90" s="6" t="s">
        <v>16</v>
      </c>
      <c r="C90" s="6" t="s">
        <v>20</v>
      </c>
      <c r="D90" s="6" t="s">
        <v>17</v>
      </c>
      <c r="E90" s="6" t="s">
        <v>17</v>
      </c>
      <c r="F90" s="6" t="s">
        <v>17</v>
      </c>
      <c r="G90" s="6" t="s">
        <v>17</v>
      </c>
      <c r="H90" s="6" t="s">
        <v>17</v>
      </c>
      <c r="I90" s="6" t="s">
        <v>17</v>
      </c>
      <c r="J90" s="6" t="s">
        <v>17</v>
      </c>
    </row>
    <row r="91" spans="1:10" ht="12.75">
      <c r="A91" s="6" t="str">
        <f>HYPERLINK("http://www.congressweb.com/nrln/bills/detail/id/27272","H.R.2771: Protecting HOME Act of 2019")</f>
        <v>H.R.2771: Protecting HOME Act of 2019</v>
      </c>
      <c r="B91" s="6" t="s">
        <v>16</v>
      </c>
      <c r="C91" s="6" t="s">
        <v>0</v>
      </c>
      <c r="D91" s="6" t="s">
        <v>17</v>
      </c>
      <c r="E91" s="6" t="s">
        <v>17</v>
      </c>
      <c r="F91" s="6" t="s">
        <v>17</v>
      </c>
      <c r="G91" s="6" t="s">
        <v>17</v>
      </c>
      <c r="H91" s="6" t="s">
        <v>17</v>
      </c>
      <c r="I91" s="6" t="s">
        <v>17</v>
      </c>
      <c r="J91" s="6" t="s">
        <v>17</v>
      </c>
    </row>
    <row r="92" spans="1:10" ht="12.75">
      <c r="A92" s="6" t="str">
        <f>HYPERLINK("http://www.congressweb.com/nrln/bills/detail/id/27274","H.R.2770: Huntington's Disease Parity Act of 2019")</f>
        <v>H.R.2770: Huntington's Disease Parity Act of 2019</v>
      </c>
      <c r="B92" s="6" t="s">
        <v>16</v>
      </c>
      <c r="C92" s="6" t="s">
        <v>0</v>
      </c>
      <c r="D92" s="6" t="s">
        <v>17</v>
      </c>
      <c r="E92" s="3" t="s">
        <v>18</v>
      </c>
      <c r="F92" s="6" t="s">
        <v>17</v>
      </c>
      <c r="G92" s="6" t="s">
        <v>17</v>
      </c>
      <c r="H92" s="6" t="s">
        <v>17</v>
      </c>
      <c r="I92" s="6" t="s">
        <v>17</v>
      </c>
      <c r="J92" s="6" t="s">
        <v>17</v>
      </c>
    </row>
    <row r="93" spans="1:10" ht="12.7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6" t="s">
        <v>17</v>
      </c>
      <c r="E93" s="6" t="s">
        <v>17</v>
      </c>
      <c r="F93" s="6" t="s">
        <v>17</v>
      </c>
      <c r="G93" s="6" t="s">
        <v>17</v>
      </c>
      <c r="H93" s="6" t="s">
        <v>17</v>
      </c>
      <c r="I93" s="6" t="s">
        <v>17</v>
      </c>
      <c r="J93" s="6" t="s">
        <v>17</v>
      </c>
    </row>
    <row r="94" spans="1:10" ht="12.75">
      <c r="A94" s="6" t="str">
        <f>HYPERLINK("http://www.congressweb.com/nrln/bills/detail/id/27188","H.R.2610: Stop Senior Scams Act")</f>
        <v>H.R.2610: Stop Senior Scams Act</v>
      </c>
      <c r="B94" s="6" t="s">
        <v>16</v>
      </c>
      <c r="C94" s="6" t="s">
        <v>0</v>
      </c>
      <c r="D94" s="6" t="s">
        <v>17</v>
      </c>
      <c r="E94" s="6" t="s">
        <v>17</v>
      </c>
      <c r="F94" s="6" t="s">
        <v>17</v>
      </c>
      <c r="G94" s="6" t="s">
        <v>17</v>
      </c>
      <c r="H94" s="6" t="s">
        <v>17</v>
      </c>
      <c r="I94" s="6" t="s">
        <v>17</v>
      </c>
      <c r="J94" s="6" t="s">
        <v>17</v>
      </c>
    </row>
    <row r="95" spans="1:10" ht="12.75">
      <c r="A95" s="6" t="str">
        <f>HYPERLINK("http://www.congressweb.com/nrln/bills/detail/id/27168","H.R.2594: Rural Access to Hospice Act of 2019")</f>
        <v>H.R.2594: Rural Access to Hospice Act of 2019</v>
      </c>
      <c r="B95" s="6" t="s">
        <v>16</v>
      </c>
      <c r="C95" s="6" t="s">
        <v>0</v>
      </c>
      <c r="D95" s="6" t="s">
        <v>17</v>
      </c>
      <c r="E95" s="6" t="s">
        <v>17</v>
      </c>
      <c r="F95" s="6" t="s">
        <v>17</v>
      </c>
      <c r="G95" s="6" t="s">
        <v>17</v>
      </c>
      <c r="H95" s="6" t="s">
        <v>17</v>
      </c>
      <c r="I95" s="6" t="s">
        <v>17</v>
      </c>
      <c r="J95" s="6" t="s">
        <v>17</v>
      </c>
    </row>
    <row r="96" spans="1:10" ht="12.75">
      <c r="A96" s="6" t="str">
        <f>HYPERLINK("http://www.congressweb.com/nrln/bills/detail/id/27167","H.R.2573: Home Health Payment Innovation Act of 2019")</f>
        <v>H.R.2573: Home Health Payment Innovation Act of 2019</v>
      </c>
      <c r="B96" s="6" t="s">
        <v>16</v>
      </c>
      <c r="C96" s="6" t="s">
        <v>0</v>
      </c>
      <c r="D96" s="6" t="s">
        <v>17</v>
      </c>
      <c r="E96" s="6" t="s">
        <v>17</v>
      </c>
      <c r="F96" s="6" t="s">
        <v>17</v>
      </c>
      <c r="G96" s="6" t="s">
        <v>17</v>
      </c>
      <c r="H96" s="6" t="s">
        <v>17</v>
      </c>
      <c r="I96" s="6" t="s">
        <v>17</v>
      </c>
      <c r="J96" s="6" t="s">
        <v>17</v>
      </c>
    </row>
    <row r="97" spans="1:10" ht="12.75">
      <c r="A97" s="6" t="str">
        <f>HYPERLINK("http://www.congressweb.com/nrln/bills/detail/id/27090","H.R.2376: Prescription Pricing for the People Act of 2019")</f>
        <v>H.R.2376: Prescription Pricing for the People Act of 2019</v>
      </c>
      <c r="B97" s="6" t="s">
        <v>16</v>
      </c>
      <c r="C97" s="6" t="s">
        <v>0</v>
      </c>
      <c r="D97" s="6" t="s">
        <v>17</v>
      </c>
      <c r="E97" s="6" t="s">
        <v>17</v>
      </c>
      <c r="F97" s="6" t="s">
        <v>17</v>
      </c>
      <c r="G97" s="6" t="s">
        <v>17</v>
      </c>
      <c r="H97" s="6" t="s">
        <v>17</v>
      </c>
      <c r="I97" s="6" t="s">
        <v>17</v>
      </c>
      <c r="J97" s="6" t="s">
        <v>17</v>
      </c>
    </row>
    <row r="98" spans="1:10" ht="12.75">
      <c r="A98" s="6" t="str">
        <f>HYPERLINK("http://www.congressweb.com/nrln/bills/detail/id/27089","H.R.2375: Preserve Access to Affordable Generics and Biosimilars Act")</f>
        <v>H.R.2375: Preserve Access to Affordable Generics and Biosimilars Act</v>
      </c>
      <c r="B98" s="6" t="s">
        <v>16</v>
      </c>
      <c r="C98" s="6" t="s">
        <v>0</v>
      </c>
      <c r="D98" s="6" t="s">
        <v>17</v>
      </c>
      <c r="E98" s="6" t="s">
        <v>17</v>
      </c>
      <c r="F98" s="6" t="s">
        <v>17</v>
      </c>
      <c r="G98" s="6" t="s">
        <v>17</v>
      </c>
      <c r="H98" s="6" t="s">
        <v>17</v>
      </c>
      <c r="I98" s="6" t="s">
        <v>17</v>
      </c>
      <c r="J98" s="6" t="s">
        <v>17</v>
      </c>
    </row>
    <row r="99" spans="1:10" ht="12.75">
      <c r="A99" s="6" t="str">
        <f>HYPERLINK("http://www.congressweb.com/nrln/bills/detail/id/27088","H.R.2374: Stop STALLING Act")</f>
        <v>H.R.2374: Stop STALLING Act</v>
      </c>
      <c r="B99" s="6" t="s">
        <v>16</v>
      </c>
      <c r="C99" s="6" t="s">
        <v>0</v>
      </c>
      <c r="D99" s="6" t="s">
        <v>17</v>
      </c>
      <c r="E99" s="6" t="s">
        <v>17</v>
      </c>
      <c r="F99" s="6" t="s">
        <v>17</v>
      </c>
      <c r="G99" s="6" t="s">
        <v>17</v>
      </c>
      <c r="H99" s="6" t="s">
        <v>17</v>
      </c>
      <c r="I99" s="6" t="s">
        <v>17</v>
      </c>
      <c r="J99" s="6" t="s">
        <v>17</v>
      </c>
    </row>
    <row r="100" spans="1:10" ht="12.75">
      <c r="A100" s="6" t="str">
        <f>HYPERLINK("http://www.congressweb.com/nrln/bills/detail/id/26800","H.R.2178: Metastatic Breast Cancer Access to Care Act")</f>
        <v>H.R.2178: Metastatic Breast Cancer Access to Care Act</v>
      </c>
      <c r="B100" s="6" t="s">
        <v>16</v>
      </c>
      <c r="C100" s="6" t="s">
        <v>20</v>
      </c>
      <c r="D100" s="3" t="s">
        <v>18</v>
      </c>
      <c r="E100" s="3" t="s">
        <v>18</v>
      </c>
      <c r="F100" s="6" t="s">
        <v>17</v>
      </c>
      <c r="G100" s="6" t="s">
        <v>17</v>
      </c>
      <c r="H100" s="3" t="s">
        <v>18</v>
      </c>
      <c r="I100" s="6" t="s">
        <v>17</v>
      </c>
      <c r="J100" s="6" t="s">
        <v>17</v>
      </c>
    </row>
    <row r="101" spans="1:10" ht="12.75">
      <c r="A101" s="6" t="str">
        <f>HYPERLINK("http://www.congressweb.com/nrln/bills/detail/id/26798","H.R.2150: Home Health Care Planning Improvement Act of 2019")</f>
        <v>H.R.2150: Home Health Care Planning Improvement Act of 2019</v>
      </c>
      <c r="B101" s="6" t="s">
        <v>16</v>
      </c>
      <c r="C101" s="6" t="s">
        <v>0</v>
      </c>
      <c r="D101" s="6" t="s">
        <v>17</v>
      </c>
      <c r="E101" s="6" t="s">
        <v>17</v>
      </c>
      <c r="F101" s="6" t="s">
        <v>17</v>
      </c>
      <c r="G101" s="6" t="s">
        <v>17</v>
      </c>
      <c r="H101" s="6" t="s">
        <v>17</v>
      </c>
      <c r="I101" s="6" t="s">
        <v>17</v>
      </c>
      <c r="J101" s="6" t="s">
        <v>17</v>
      </c>
    </row>
    <row r="102" spans="1:10" ht="12.7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6" t="s">
        <v>17</v>
      </c>
      <c r="E102" s="6" t="s">
        <v>17</v>
      </c>
      <c r="F102" s="6" t="s">
        <v>17</v>
      </c>
      <c r="G102" s="6" t="s">
        <v>17</v>
      </c>
      <c r="H102" s="6" t="s">
        <v>17</v>
      </c>
      <c r="I102" s="6" t="s">
        <v>17</v>
      </c>
      <c r="J102" s="6" t="s">
        <v>17</v>
      </c>
    </row>
    <row r="103" spans="1:10" ht="12.75">
      <c r="A103" s="6" t="str">
        <f>HYPERLINK("http://www.congressweb.com/nrln/bills/detail/id/26659","H.R.1948: Lymphedema Treatment Act of 2019")</f>
        <v>H.R.1948: Lymphedema Treatment Act of 2019</v>
      </c>
      <c r="B103" s="6" t="s">
        <v>16</v>
      </c>
      <c r="C103" s="6" t="s">
        <v>0</v>
      </c>
      <c r="D103" s="3" t="s">
        <v>18</v>
      </c>
      <c r="E103" s="3" t="s">
        <v>18</v>
      </c>
      <c r="F103" s="6" t="s">
        <v>17</v>
      </c>
      <c r="G103" s="6" t="s">
        <v>17</v>
      </c>
      <c r="H103" s="6" t="s">
        <v>17</v>
      </c>
      <c r="I103" s="6" t="s">
        <v>17</v>
      </c>
      <c r="J103" s="3" t="s">
        <v>18</v>
      </c>
    </row>
    <row r="104" spans="1:10" ht="12.75">
      <c r="A104" s="6" t="str">
        <f>HYPERLINK("http://www.congressweb.com/nrln/bills/detail/id/29245","H.R.1939: Health Coverage Tax Credit Reauthorization Act of 2019")</f>
        <v>H.R.1939: Health Coverage Tax Credit Reauthorization Act of 2019</v>
      </c>
      <c r="B104" s="6" t="s">
        <v>16</v>
      </c>
      <c r="C104" s="6" t="s">
        <v>21</v>
      </c>
      <c r="D104" s="6" t="s">
        <v>17</v>
      </c>
      <c r="E104" s="6" t="s">
        <v>17</v>
      </c>
      <c r="F104" s="6" t="s">
        <v>17</v>
      </c>
      <c r="G104" s="6" t="s">
        <v>17</v>
      </c>
      <c r="H104" s="6" t="s">
        <v>17</v>
      </c>
      <c r="I104" s="6" t="s">
        <v>17</v>
      </c>
      <c r="J104" s="6" t="s">
        <v>17</v>
      </c>
    </row>
    <row r="105" spans="1:10" ht="12.75">
      <c r="A105" s="6" t="str">
        <f>HYPERLINK("http://www.congressweb.com/nrln/bills/detail/id/26654","H.R.1873: Improving HOPE for Alzheimer's")</f>
        <v>H.R.1873: Improving HOPE for Alzheimer's</v>
      </c>
      <c r="B105" s="6" t="s">
        <v>16</v>
      </c>
      <c r="C105" s="6" t="s">
        <v>20</v>
      </c>
      <c r="D105" s="6" t="s">
        <v>17</v>
      </c>
      <c r="E105" s="3" t="s">
        <v>18</v>
      </c>
      <c r="F105" s="3" t="s">
        <v>18</v>
      </c>
      <c r="G105" s="3" t="s">
        <v>18</v>
      </c>
      <c r="H105" s="6" t="s">
        <v>17</v>
      </c>
      <c r="I105" s="6" t="s">
        <v>17</v>
      </c>
      <c r="J105" s="3" t="s">
        <v>18</v>
      </c>
    </row>
    <row r="106" spans="1:10" ht="12.75">
      <c r="A106" s="6" t="str">
        <f>HYPERLINK("http://www.congressweb.com/nrln/bills/detail/id/28054","H.R.1730: Cancer Drug Parity Act of 2019")</f>
        <v>H.R.1730: Cancer Drug Parity Act of 2019</v>
      </c>
      <c r="B106" s="6" t="s">
        <v>16</v>
      </c>
      <c r="C106" s="6" t="s">
        <v>0</v>
      </c>
      <c r="D106" s="3" t="s">
        <v>18</v>
      </c>
      <c r="E106" s="6" t="s">
        <v>17</v>
      </c>
      <c r="F106" s="6" t="s">
        <v>17</v>
      </c>
      <c r="G106" s="6" t="s">
        <v>17</v>
      </c>
      <c r="H106" s="6" t="s">
        <v>17</v>
      </c>
      <c r="I106" s="6" t="s">
        <v>17</v>
      </c>
      <c r="J106" s="6" t="s">
        <v>17</v>
      </c>
    </row>
    <row r="107" spans="1:10" ht="12.75">
      <c r="A107" s="6" t="str">
        <f>HYPERLINK("http://www.congressweb.com/nrln/bills/detail/id/26488","H.R.1682:  Improving Access to Medicare Coverage Act of 2019")</f>
        <v>H.R.1682:  Improving Access to Medicare Coverage Act of 2019</v>
      </c>
      <c r="B107" s="6" t="s">
        <v>16</v>
      </c>
      <c r="C107" s="6" t="s">
        <v>0</v>
      </c>
      <c r="D107" s="6" t="s">
        <v>17</v>
      </c>
      <c r="E107" s="6" t="s">
        <v>17</v>
      </c>
      <c r="F107" s="6" t="s">
        <v>17</v>
      </c>
      <c r="G107" s="6" t="s">
        <v>17</v>
      </c>
      <c r="H107" s="6" t="s">
        <v>17</v>
      </c>
      <c r="I107" s="6" t="s">
        <v>17</v>
      </c>
      <c r="J107" s="6" t="s">
        <v>17</v>
      </c>
    </row>
    <row r="108" spans="1:10" ht="12.75">
      <c r="A108" s="6" t="str">
        <f>HYPERLINK("http://www.congressweb.com/nrln/bills/detail/id/26409","H.R.1570: Removing Barriers to Colorectal Cancer Screening Act of 2019")</f>
        <v>H.R.1570: Removing Barriers to Colorectal Cancer Screening Act of 2019</v>
      </c>
      <c r="B108" s="6" t="s">
        <v>16</v>
      </c>
      <c r="C108" s="6" t="s">
        <v>0</v>
      </c>
      <c r="D108" s="6" t="s">
        <v>17</v>
      </c>
      <c r="E108" s="3" t="s">
        <v>18</v>
      </c>
      <c r="F108" s="3" t="s">
        <v>18</v>
      </c>
      <c r="G108" s="3" t="s">
        <v>18</v>
      </c>
      <c r="H108" s="3" t="s">
        <v>18</v>
      </c>
      <c r="I108" s="3" t="s">
        <v>18</v>
      </c>
      <c r="J108" s="3" t="s">
        <v>18</v>
      </c>
    </row>
    <row r="109" spans="1:10" ht="25.5">
      <c r="A109" s="6" t="str">
        <f>HYPERLINK("http://www.congressweb.com/nrln/bills/detail/id/26214","H.R.1499: Protecting Consumer Access to Generic Drugs Act of 2019")</f>
        <v>H.R.1499: Protecting Consumer Access to Generic Drugs Act of 2019</v>
      </c>
      <c r="B109" s="6" t="s">
        <v>16</v>
      </c>
      <c r="C109" s="6" t="s">
        <v>34</v>
      </c>
      <c r="D109" s="6" t="s">
        <v>17</v>
      </c>
      <c r="E109" s="6" t="s">
        <v>17</v>
      </c>
      <c r="F109" s="6" t="s">
        <v>17</v>
      </c>
      <c r="G109" s="6" t="s">
        <v>17</v>
      </c>
      <c r="H109" s="6" t="s">
        <v>17</v>
      </c>
      <c r="I109" s="6" t="s">
        <v>17</v>
      </c>
      <c r="J109" s="6" t="s">
        <v>17</v>
      </c>
    </row>
    <row r="110" spans="1:10" ht="12.75">
      <c r="A110" s="6" t="str">
        <f>HYPERLINK("http://www.congressweb.com/nrln/bills/detail/id/26166","H.R.1478: Affordable Insulin Act of 2019")</f>
        <v>H.R.1478: Affordable Insulin Act of 2019</v>
      </c>
      <c r="B110" s="6" t="s">
        <v>16</v>
      </c>
      <c r="C110" s="6" t="s">
        <v>0</v>
      </c>
      <c r="D110" s="6" t="s">
        <v>17</v>
      </c>
      <c r="E110" s="6" t="s">
        <v>17</v>
      </c>
      <c r="F110" s="6" t="s">
        <v>17</v>
      </c>
      <c r="G110" s="6" t="s">
        <v>17</v>
      </c>
      <c r="H110" s="6" t="s">
        <v>17</v>
      </c>
      <c r="I110" s="6" t="s">
        <v>17</v>
      </c>
      <c r="J110" s="6" t="s">
        <v>17</v>
      </c>
    </row>
    <row r="111" spans="1:10" ht="12.75">
      <c r="A111" s="6" t="str">
        <f>HYPERLINK("http://www.congressweb.com/nrln/bills/detail/id/25982","H.R.1188: Forcing Limits on Abusive and Tumultuous Prices (FLAT Prices) Act")</f>
        <v>H.R.1188: Forcing Limits on Abusive and Tumultuous Prices (FLAT Prices) Act</v>
      </c>
      <c r="B111" s="6" t="s">
        <v>16</v>
      </c>
      <c r="C111" s="6" t="s">
        <v>0</v>
      </c>
      <c r="D111" s="6" t="s">
        <v>17</v>
      </c>
      <c r="E111" s="6" t="s">
        <v>17</v>
      </c>
      <c r="F111" s="6" t="s">
        <v>17</v>
      </c>
      <c r="G111" s="6" t="s">
        <v>17</v>
      </c>
      <c r="H111" s="6" t="s">
        <v>17</v>
      </c>
      <c r="I111" s="6" t="s">
        <v>17</v>
      </c>
      <c r="J111" s="6" t="s">
        <v>17</v>
      </c>
    </row>
    <row r="112" spans="1:10" ht="12.75">
      <c r="A112" s="6" t="str">
        <f>HYPERLINK("http://www.congressweb.com/nrln/bills/detail/id/25906","H.R.1093: Stop Price Gouging Act")</f>
        <v>H.R.1093: Stop Price Gouging Act</v>
      </c>
      <c r="B112" s="6" t="s">
        <v>16</v>
      </c>
      <c r="C112" s="6" t="s">
        <v>0</v>
      </c>
      <c r="D112" s="6" t="s">
        <v>17</v>
      </c>
      <c r="E112" s="6" t="s">
        <v>17</v>
      </c>
      <c r="F112" s="6" t="s">
        <v>17</v>
      </c>
      <c r="G112" s="6" t="s">
        <v>17</v>
      </c>
      <c r="H112" s="6" t="s">
        <v>17</v>
      </c>
      <c r="I112" s="6" t="s">
        <v>17</v>
      </c>
      <c r="J112" s="6" t="s">
        <v>17</v>
      </c>
    </row>
    <row r="113" spans="1:10" ht="12.75">
      <c r="A113" s="6" t="str">
        <f>HYPERLINK("http://www.congressweb.com/nrln/bills/detail/id/25904","H.R.1046: Medicare Negotiation and Competitive Licensing Act of 2019")</f>
        <v>H.R.1046: Medicare Negotiation and Competitive Licensing Act of 2019</v>
      </c>
      <c r="B113" s="6" t="s">
        <v>16</v>
      </c>
      <c r="C113" s="6" t="s">
        <v>0</v>
      </c>
      <c r="D113" s="6" t="s">
        <v>17</v>
      </c>
      <c r="E113" s="6" t="s">
        <v>17</v>
      </c>
      <c r="F113" s="6" t="s">
        <v>17</v>
      </c>
      <c r="G113" s="6" t="s">
        <v>17</v>
      </c>
      <c r="H113" s="6" t="s">
        <v>17</v>
      </c>
      <c r="I113" s="6" t="s">
        <v>17</v>
      </c>
      <c r="J113" s="6" t="s">
        <v>17</v>
      </c>
    </row>
    <row r="114" spans="1:10" ht="12.75">
      <c r="A114" s="6" t="str">
        <f>HYPERLINK("http://www.congressweb.com/nrln/bills/detail/id/25903","H.R.1035: Prescription Drug Price Transparency Act")</f>
        <v>H.R.1035: Prescription Drug Price Transparency Act</v>
      </c>
      <c r="B114" s="6" t="s">
        <v>16</v>
      </c>
      <c r="C114" s="6" t="s">
        <v>0</v>
      </c>
      <c r="D114" s="6" t="s">
        <v>17</v>
      </c>
      <c r="E114" s="6" t="s">
        <v>17</v>
      </c>
      <c r="F114" s="6" t="s">
        <v>17</v>
      </c>
      <c r="G114" s="6" t="s">
        <v>17</v>
      </c>
      <c r="H114" s="6" t="s">
        <v>17</v>
      </c>
      <c r="I114" s="6" t="s">
        <v>17</v>
      </c>
      <c r="J114" s="6" t="s">
        <v>17</v>
      </c>
    </row>
    <row r="115" spans="1:10" ht="12.75">
      <c r="A115" s="6" t="str">
        <f>HYPERLINK("http://www.congressweb.com/nrln/bills/detail/id/25902","H.R.1034: Phair Pricing Ac of 2019")</f>
        <v>H.R.1034: Phair Pricing Ac of 2019</v>
      </c>
      <c r="B115" s="6" t="s">
        <v>16</v>
      </c>
      <c r="C115" s="6" t="s">
        <v>0</v>
      </c>
      <c r="D115" s="6" t="s">
        <v>17</v>
      </c>
      <c r="E115" s="6" t="s">
        <v>17</v>
      </c>
      <c r="F115" s="6" t="s">
        <v>17</v>
      </c>
      <c r="G115" s="6" t="s">
        <v>17</v>
      </c>
      <c r="H115" s="3" t="s">
        <v>18</v>
      </c>
      <c r="I115" s="6" t="s">
        <v>17</v>
      </c>
      <c r="J115" s="6" t="s">
        <v>17</v>
      </c>
    </row>
    <row r="116" spans="1:10" ht="12.7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6" t="s">
        <v>17</v>
      </c>
      <c r="E116" s="6" t="s">
        <v>17</v>
      </c>
      <c r="F116" s="6" t="s">
        <v>17</v>
      </c>
      <c r="G116" s="6" t="s">
        <v>17</v>
      </c>
      <c r="H116" s="3" t="s">
        <v>18</v>
      </c>
      <c r="I116" s="6" t="s">
        <v>17</v>
      </c>
      <c r="J116" s="6" t="s">
        <v>17</v>
      </c>
    </row>
    <row r="117" spans="1:10" ht="12.75">
      <c r="A117" s="6" t="str">
        <f>HYPERLINK("http://www.congressweb.com/nrln/bills/detail/id/25863","H.R.945: Mental Health Access Improvement Act of 2019")</f>
        <v>H.R.945: Mental Health Access Improvement Act of 2019</v>
      </c>
      <c r="B117" s="6" t="s">
        <v>16</v>
      </c>
      <c r="C117" s="6" t="s">
        <v>0</v>
      </c>
      <c r="D117" s="6" t="s">
        <v>17</v>
      </c>
      <c r="E117" s="6" t="s">
        <v>17</v>
      </c>
      <c r="F117" s="6" t="s">
        <v>17</v>
      </c>
      <c r="G117" s="6" t="s">
        <v>17</v>
      </c>
      <c r="H117" s="6" t="s">
        <v>17</v>
      </c>
      <c r="I117" s="6" t="s">
        <v>17</v>
      </c>
      <c r="J117" s="6" t="s">
        <v>17</v>
      </c>
    </row>
    <row r="118" spans="1:10"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35</v>
      </c>
      <c r="D118" s="6" t="s">
        <v>17</v>
      </c>
      <c r="E118" s="6" t="s">
        <v>17</v>
      </c>
      <c r="F118" s="6" t="s">
        <v>17</v>
      </c>
      <c r="G118" s="6" t="s">
        <v>17</v>
      </c>
      <c r="H118" s="6" t="s">
        <v>17</v>
      </c>
      <c r="I118" s="6" t="s">
        <v>17</v>
      </c>
      <c r="J118" s="6" t="s">
        <v>17</v>
      </c>
    </row>
    <row r="119" spans="1:10" ht="12.75">
      <c r="A119" s="6" t="str">
        <f>HYPERLINK("http://www.congressweb.com/nrln/bills/detail/id/29811","H.R.861: End Surprise Billing Act of 2019 ")</f>
        <v>H.R.861: End Surprise Billing Act of 2019 </v>
      </c>
      <c r="B119" s="6" t="s">
        <v>16</v>
      </c>
      <c r="C119" s="6" t="s">
        <v>20</v>
      </c>
      <c r="D119" s="6" t="s">
        <v>17</v>
      </c>
      <c r="E119" s="6" t="s">
        <v>17</v>
      </c>
      <c r="F119" s="6" t="s">
        <v>17</v>
      </c>
      <c r="G119" s="6" t="s">
        <v>17</v>
      </c>
      <c r="H119" s="6" t="s">
        <v>17</v>
      </c>
      <c r="I119" s="6" t="s">
        <v>17</v>
      </c>
      <c r="J119" s="6" t="s">
        <v>17</v>
      </c>
    </row>
    <row r="120" spans="1:10" ht="12.75">
      <c r="A120" s="6" t="str">
        <f>HYPERLINK("http://www.congressweb.com/nrln/bills/detail/id/25786","H.R.860: Social Security 2100 Act ")</f>
        <v>H.R.860: Social Security 2100 Act </v>
      </c>
      <c r="B120" s="6" t="s">
        <v>16</v>
      </c>
      <c r="C120" s="6" t="s">
        <v>20</v>
      </c>
      <c r="D120" s="6" t="s">
        <v>17</v>
      </c>
      <c r="E120" s="6" t="s">
        <v>17</v>
      </c>
      <c r="F120" s="6" t="s">
        <v>17</v>
      </c>
      <c r="G120" s="6" t="s">
        <v>17</v>
      </c>
      <c r="H120" s="6" t="s">
        <v>17</v>
      </c>
      <c r="I120" s="3" t="s">
        <v>18</v>
      </c>
      <c r="J120" s="6" t="s">
        <v>17</v>
      </c>
    </row>
    <row r="121" spans="1:10" ht="12.75">
      <c r="A121" s="6" t="str">
        <f>HYPERLINK("http://www.congressweb.com/nrln/bills/detail/id/25671","H.R.652: Comprehensive Care for Seniors Act of 2019")</f>
        <v>H.R.652: Comprehensive Care for Seniors Act of 2019</v>
      </c>
      <c r="B121" s="6" t="s">
        <v>16</v>
      </c>
      <c r="C121" s="6" t="s">
        <v>0</v>
      </c>
      <c r="D121" s="6" t="s">
        <v>17</v>
      </c>
      <c r="E121" s="6" t="s">
        <v>17</v>
      </c>
      <c r="F121" s="6" t="s">
        <v>17</v>
      </c>
      <c r="G121" s="6" t="s">
        <v>17</v>
      </c>
      <c r="H121" s="6" t="s">
        <v>17</v>
      </c>
      <c r="I121" s="6" t="s">
        <v>17</v>
      </c>
      <c r="J121" s="6" t="s">
        <v>17</v>
      </c>
    </row>
    <row r="122" spans="1:10" ht="12.75">
      <c r="A122" s="6" t="str">
        <f>HYPERLINK("http://www.congressweb.com/nrln/bills/detail/id/25629","H.R.478: Safe and Affordable Drugs from Canada Act")</f>
        <v>H.R.478: Safe and Affordable Drugs from Canada Act</v>
      </c>
      <c r="B122" s="6" t="s">
        <v>16</v>
      </c>
      <c r="C122" s="6" t="s">
        <v>20</v>
      </c>
      <c r="D122" s="6" t="s">
        <v>17</v>
      </c>
      <c r="E122" s="6" t="s">
        <v>17</v>
      </c>
      <c r="F122" s="6" t="s">
        <v>17</v>
      </c>
      <c r="G122" s="6" t="s">
        <v>17</v>
      </c>
      <c r="H122" s="6" t="s">
        <v>17</v>
      </c>
      <c r="I122" s="6" t="s">
        <v>17</v>
      </c>
      <c r="J122" s="6" t="s">
        <v>17</v>
      </c>
    </row>
    <row r="123" spans="1:10" ht="12.75">
      <c r="A123" s="6" t="str">
        <f>HYPERLINK("http://www.congressweb.com/nrln/bills/detail/id/25623","H.R.448: Medicare Drug Price Negotiation Act")</f>
        <v>H.R.448: Medicare Drug Price Negotiation Act</v>
      </c>
      <c r="B123" s="6" t="s">
        <v>16</v>
      </c>
      <c r="C123" s="6" t="s">
        <v>20</v>
      </c>
      <c r="D123" s="6" t="s">
        <v>17</v>
      </c>
      <c r="E123" s="6" t="s">
        <v>17</v>
      </c>
      <c r="F123" s="6" t="s">
        <v>17</v>
      </c>
      <c r="G123" s="6" t="s">
        <v>17</v>
      </c>
      <c r="H123" s="6" t="s">
        <v>17</v>
      </c>
      <c r="I123" s="6" t="s">
        <v>17</v>
      </c>
      <c r="J123" s="6" t="s">
        <v>17</v>
      </c>
    </row>
    <row r="124" spans="1:10" ht="12.75">
      <c r="A124" s="6" t="str">
        <f>HYPERLINK("http://www.congressweb.com/nrln/bills/detail/id/25628","H.R.447: Affordable and Safe Prescription Drug Importation Act")</f>
        <v>H.R.447: Affordable and Safe Prescription Drug Importation Act</v>
      </c>
      <c r="B124" s="6" t="s">
        <v>16</v>
      </c>
      <c r="C124" s="6" t="s">
        <v>0</v>
      </c>
      <c r="D124" s="6" t="s">
        <v>17</v>
      </c>
      <c r="E124" s="6" t="s">
        <v>17</v>
      </c>
      <c r="F124" s="6" t="s">
        <v>17</v>
      </c>
      <c r="G124" s="6" t="s">
        <v>17</v>
      </c>
      <c r="H124" s="6" t="s">
        <v>17</v>
      </c>
      <c r="I124" s="6" t="s">
        <v>17</v>
      </c>
      <c r="J124" s="6" t="s">
        <v>17</v>
      </c>
    </row>
    <row r="125" spans="1:10" ht="12.75">
      <c r="A125" s="6" t="str">
        <f>HYPERLINK("http://www.congressweb.com/nrln/bills/detail/id/25622","H.R.397: Rehabilitation of Multiemployer Pension Act")</f>
        <v>H.R.397: Rehabilitation of Multiemployer Pension Act</v>
      </c>
      <c r="B125" s="6" t="s">
        <v>16</v>
      </c>
      <c r="C125" s="6" t="s">
        <v>0</v>
      </c>
      <c r="D125" s="6" t="s">
        <v>17</v>
      </c>
      <c r="E125" s="6" t="s">
        <v>17</v>
      </c>
      <c r="F125" s="6" t="s">
        <v>17</v>
      </c>
      <c r="G125" s="6" t="s">
        <v>17</v>
      </c>
      <c r="H125" s="6" t="s">
        <v>17</v>
      </c>
      <c r="I125" s="6" t="s">
        <v>17</v>
      </c>
      <c r="J125" s="6" t="s">
        <v>17</v>
      </c>
    </row>
    <row r="126" spans="1:10" ht="12.75">
      <c r="A126" s="6" t="str">
        <f>HYPERLINK("http://www.congressweb.com/nrln/bills/detail/id/25617","H.R.366: Insulin Access for All Act of 2019")</f>
        <v>H.R.366: Insulin Access for All Act of 2019</v>
      </c>
      <c r="B126" s="6" t="s">
        <v>16</v>
      </c>
      <c r="C126" s="6" t="s">
        <v>0</v>
      </c>
      <c r="D126" s="6" t="s">
        <v>17</v>
      </c>
      <c r="E126" s="6" t="s">
        <v>17</v>
      </c>
      <c r="F126" s="6" t="s">
        <v>17</v>
      </c>
      <c r="G126" s="6" t="s">
        <v>17</v>
      </c>
      <c r="H126" s="6" t="s">
        <v>17</v>
      </c>
      <c r="I126" s="3" t="s">
        <v>18</v>
      </c>
      <c r="J126" s="6" t="s">
        <v>17</v>
      </c>
    </row>
    <row r="127" spans="1:10" ht="12.75">
      <c r="A127" s="6" t="str">
        <f>HYPERLINK("http://www.congressweb.com/nrln/bills/detail/id/25598","H.R.275: Empowering Medicare Seniors to Negotiate Drug Prices Act")</f>
        <v>H.R.275: Empowering Medicare Seniors to Negotiate Drug Prices Act</v>
      </c>
      <c r="B127" s="6" t="s">
        <v>16</v>
      </c>
      <c r="C127" s="6" t="s">
        <v>20</v>
      </c>
      <c r="D127" s="6" t="s">
        <v>17</v>
      </c>
      <c r="E127" s="6" t="s">
        <v>17</v>
      </c>
      <c r="F127" s="6" t="s">
        <v>17</v>
      </c>
      <c r="G127" s="6" t="s">
        <v>17</v>
      </c>
      <c r="H127" s="6" t="s">
        <v>17</v>
      </c>
      <c r="I127" s="6" t="s">
        <v>17</v>
      </c>
      <c r="J127" s="6" t="s">
        <v>17</v>
      </c>
    </row>
    <row r="128" spans="1:10" ht="25.5">
      <c r="A128" s="5" t="s">
        <v>36</v>
      </c>
      <c r="B128" s="5" t="s">
        <v>23</v>
      </c>
      <c r="C128" s="5" t="s">
        <v>0</v>
      </c>
      <c r="D128" s="5" t="s">
        <v>4</v>
      </c>
      <c r="E128" s="5" t="s">
        <v>4</v>
      </c>
      <c r="F128" s="5" t="s">
        <v>4</v>
      </c>
      <c r="G128" s="5" t="s">
        <v>4</v>
      </c>
      <c r="H128" s="5" t="s">
        <v>4</v>
      </c>
      <c r="I128" s="5" t="s">
        <v>4</v>
      </c>
      <c r="J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2021-01-02T16:48:01Z</dcterms:modified>
  <cp:category/>
  <cp:version/>
  <cp:contentType/>
  <cp:contentStatus/>
</cp:coreProperties>
</file>